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6" sheetId="1" r:id="rId1"/>
  </sheets>
  <definedNames>
    <definedName name="Print_Area_1">'6'!$A$3:$E$234</definedName>
    <definedName name="_xlnm.Print_Area" localSheetId="0">'6'!$A$1:$E$235</definedName>
  </definedNames>
  <calcPr fullCalcOnLoad="1"/>
</workbook>
</file>

<file path=xl/sharedStrings.xml><?xml version="1.0" encoding="utf-8"?>
<sst xmlns="http://schemas.openxmlformats.org/spreadsheetml/2006/main" count="456" uniqueCount="226">
  <si>
    <t>од.</t>
  </si>
  <si>
    <t>Чисельність населення в зоні відповідальності підприємства</t>
  </si>
  <si>
    <t>осіб</t>
  </si>
  <si>
    <t>безпосередньо підключених до мереж</t>
  </si>
  <si>
    <t>яке використовує водорозбірні колонки</t>
  </si>
  <si>
    <t>Кількість абонентів водопостачання, усього, з них:</t>
  </si>
  <si>
    <t>населення</t>
  </si>
  <si>
    <t>бюджетних установ</t>
  </si>
  <si>
    <t>інших</t>
  </si>
  <si>
    <t>%</t>
  </si>
  <si>
    <t>Кількість абонентів з обліковим споживанням, усього, з них:</t>
  </si>
  <si>
    <t>Загальна протяжність мереж водопроводу, з них:</t>
  </si>
  <si>
    <t>км</t>
  </si>
  <si>
    <t>водоводів</t>
  </si>
  <si>
    <t>вуличної мережі</t>
  </si>
  <si>
    <t>од./км</t>
  </si>
  <si>
    <t>Загальна протяжність ветхих та аварійних мереж, з них:</t>
  </si>
  <si>
    <t>Кількість персоналу в підрозділах водопостачання за розкладом</t>
  </si>
  <si>
    <t>Фактична чисельність персоналу в підрозділах водопостачання</t>
  </si>
  <si>
    <t>осіб/1 км</t>
  </si>
  <si>
    <t>Обсяг піднятої води за рік</t>
  </si>
  <si>
    <t>Обсяг очищення води на очисних спорудах за рік</t>
  </si>
  <si>
    <t>Обсяг закупленої води зі сторони за рік</t>
  </si>
  <si>
    <t>витрати на технологічні потреби до мережі</t>
  </si>
  <si>
    <t>витрати на технологічні потреби у мережі</t>
  </si>
  <si>
    <t>населенню</t>
  </si>
  <si>
    <t>Кількість поверхневих водозаборів</t>
  </si>
  <si>
    <t>Кількість окремих свердловин</t>
  </si>
  <si>
    <t>Кількість насосних станцій ІІ, ІІІ і вище підйомів</t>
  </si>
  <si>
    <t>Розрахунковий об’єм запасів питної води</t>
  </si>
  <si>
    <t>Кількість резервуарів чистої води, башт, колон</t>
  </si>
  <si>
    <t>Наявний об’єм запасів питної води</t>
  </si>
  <si>
    <t>Установлена виробнича потужність водопроводу</t>
  </si>
  <si>
    <t>Установлена загальна потужність водозаборів</t>
  </si>
  <si>
    <t>Установлена виробнича потужність очисних споруд</t>
  </si>
  <si>
    <t>Кількість аварій на мережі водопостачання за рік</t>
  </si>
  <si>
    <t>аварії</t>
  </si>
  <si>
    <t>аварії/км</t>
  </si>
  <si>
    <t>Кількість споживачів, яким послуга надається за графіками</t>
  </si>
  <si>
    <t>кВт*год/м³</t>
  </si>
  <si>
    <t>Витрати з операційної діяльності водопостачання за рік</t>
  </si>
  <si>
    <t>Витрати на оплату праці за рік</t>
  </si>
  <si>
    <t>Витрати на перекидання води у маловодні регіони за рік</t>
  </si>
  <si>
    <t>Амортизаційні відрахування за рік</t>
  </si>
  <si>
    <t>Використано коштів за рахунок амортизаційних відрахувань за рік</t>
  </si>
  <si>
    <t>Кількість підключень до мережі водовідведення, усього, з них:</t>
  </si>
  <si>
    <t>Кількість підключень з первинним очищенням стічних вод</t>
  </si>
  <si>
    <t>Загальна протяжність мереж водовідведення, з них:</t>
  </si>
  <si>
    <t>головних колекторів</t>
  </si>
  <si>
    <t>Чисельність персоналу в підрозділах водовідведення за розкладом</t>
  </si>
  <si>
    <t>Фактична чисельність персоналу в підрозділах водовідведення</t>
  </si>
  <si>
    <t>Обсяг відведених стічних вод за рік, усього, у тому числі:</t>
  </si>
  <si>
    <t>прийнято від інших систем водовідведення</t>
  </si>
  <si>
    <t>з повним біологічним очищенням</t>
  </si>
  <si>
    <t>з доочищенням</t>
  </si>
  <si>
    <t>Передано стічних вод іншим системам на очищення за рік</t>
  </si>
  <si>
    <t>аварії/рік</t>
  </si>
  <si>
    <t>Кількість очисних споруд водовідведення</t>
  </si>
  <si>
    <t>Установлена потужність водовідведення</t>
  </si>
  <si>
    <t>Установлена потужність очисних споруд водовідведення</t>
  </si>
  <si>
    <t>Витрати з операційної діяльності водовідведення за рік</t>
  </si>
  <si>
    <t>Середньодобовий підйом води насосними станціями І підйому</t>
  </si>
  <si>
    <t xml:space="preserve">Питомі витрати електричної енергії на підйом 1 м³ води </t>
  </si>
  <si>
    <t xml:space="preserve">Середньодобове очищення води на очисних спорудах </t>
  </si>
  <si>
    <t xml:space="preserve">Питомі витрати електричної енергії на очищення 1 м³ води </t>
  </si>
  <si>
    <t>Кількість систем знезараження, усього, у тому числі з використанням:</t>
  </si>
  <si>
    <t>Кількість систем знезараження, які відпрацювали амортизаційний термін</t>
  </si>
  <si>
    <t>Кількість насосних агрегатів, які відпрацювали амортизаційний термін</t>
  </si>
  <si>
    <t>Кількість лабораторій</t>
  </si>
  <si>
    <t>Кількість майстерень</t>
  </si>
  <si>
    <t>напірних трубопроводів</t>
  </si>
  <si>
    <t>Загальна кількість насосних агрегатів насосних станцій водовідведення</t>
  </si>
  <si>
    <t>Загальна установлена потужність насосних станцій водовідведення</t>
  </si>
  <si>
    <t>загальні витрати електричної енергії на очищення стічних вод</t>
  </si>
  <si>
    <t>загальні витрати електричної енергії на перекачування води</t>
  </si>
  <si>
    <t xml:space="preserve">Середньодобове очищення стічних вод на очисних спорудах </t>
  </si>
  <si>
    <t>л/добу</t>
  </si>
  <si>
    <t>Середньодобове перекачування стічних вод</t>
  </si>
  <si>
    <t>Кількість систем знезараження, усього,  у тому числі з використанням:</t>
  </si>
  <si>
    <t>Витрати електричної енергії на підйом води</t>
  </si>
  <si>
    <t>Витрати електричної енергії на очищення води</t>
  </si>
  <si>
    <t>Витрати електричної енергії на перекачування води</t>
  </si>
  <si>
    <t>Витрати електричної енергії на водопостачання за рік</t>
  </si>
  <si>
    <t>Витрати на електричну енергію за рік</t>
  </si>
  <si>
    <t>кВт*год./м³</t>
  </si>
  <si>
    <t>Кількість комплексів  очисних споруд водопостачання</t>
  </si>
  <si>
    <t>Кількість приладів технологічного обліку, які необхідно придбати</t>
  </si>
  <si>
    <t>Кількість приладів технологічного обліку</t>
  </si>
  <si>
    <t>Витрати на електричну енергію на водопостачання за рік</t>
  </si>
  <si>
    <t>Витрати електричної енергії на водовідведення за рік, з них:</t>
  </si>
  <si>
    <t>Одиниця виміру</t>
  </si>
  <si>
    <t>__________</t>
  </si>
  <si>
    <t>__________________</t>
  </si>
  <si>
    <t>(підпис)</t>
  </si>
  <si>
    <t>(прізвище, ім’я, по батькові)</t>
  </si>
  <si>
    <t>_______</t>
  </si>
  <si>
    <t>_________</t>
  </si>
  <si>
    <t>Кількість багатоповерхових будинків</t>
  </si>
  <si>
    <t>Кількість квартир у багатоповерхових будинках (абоненти)</t>
  </si>
  <si>
    <t>Кількість будівель індивідуальної забудови (абоненти)</t>
  </si>
  <si>
    <t>Кількість багатоповерхових будинків з приладами обліку (загальнобудинкові)</t>
  </si>
  <si>
    <t>Кількість квартир у багатоповерхових будинках з приладами обліку (абоненти)</t>
  </si>
  <si>
    <t>Кількість будівель індивідуальної забудови з приладами обліку (абоненти)</t>
  </si>
  <si>
    <t xml:space="preserve">Назва населеного пункту   </t>
  </si>
  <si>
    <t>кількість свердловин</t>
  </si>
  <si>
    <t>Загальний показник</t>
  </si>
  <si>
    <t>Кількість спеціальних та спеціалізованих транспортних засобів</t>
  </si>
  <si>
    <t>Фінансовий директор (головний бухгалтер)</t>
  </si>
  <si>
    <t>…</t>
  </si>
  <si>
    <t>рідкого хлору</t>
  </si>
  <si>
    <t>гіпохлориду</t>
  </si>
  <si>
    <t>ультрафіолету</t>
  </si>
  <si>
    <t>№ з/п</t>
  </si>
  <si>
    <t xml:space="preserve">Кількість встановлених насосних агрегатів насосних станцій водопостачання </t>
  </si>
  <si>
    <t>яке транспортує стічні води на очисні споруди з вигрібних ям, септиків</t>
  </si>
  <si>
    <t xml:space="preserve">Узагальнена характеристика об’єктів з централізованого водопостачання та водовідведення </t>
  </si>
  <si>
    <t>(посадова особа ліцензіата)</t>
  </si>
  <si>
    <t>Кількість населення, якому вода подається з відхиленням від нормативних вимог</t>
  </si>
  <si>
    <t>внутрішньоквартальної та дворової мережі</t>
  </si>
  <si>
    <t>Кількість підземних водозаборів, з них:</t>
  </si>
  <si>
    <t>Кількість насосних станцій підкачування води</t>
  </si>
  <si>
    <t>Кількість засмічень у мережі водовідведення  за рік</t>
  </si>
  <si>
    <t>Частка споживачів, яка отримує послуги з перебоями (рядок 8/рядок 10)</t>
  </si>
  <si>
    <t>з підключенням до мереж (рядок 4/рядок 3х100)</t>
  </si>
  <si>
    <t>з використанням водорозбірних колонок (рядок 5/рядок 3х100)</t>
  </si>
  <si>
    <t>Частка підключень з обліком, усього (рядок 17/рядок 10х100), з них:</t>
  </si>
  <si>
    <t>населення (рядок 18/рядок 11х100)</t>
  </si>
  <si>
    <t>бюджетних установ (рядок 19/рядок 12х100)</t>
  </si>
  <si>
    <t>інших (рядок 20/рядок 13х100)</t>
  </si>
  <si>
    <t>Щільність підключень до мережі водопостачання (рядок 10/рядок 25)</t>
  </si>
  <si>
    <t>Частка ветхих та аварійних мереж (рядок 30/рядок 25х100), з них:</t>
  </si>
  <si>
    <t>водоводів (рядок 31/рядок 26х100)</t>
  </si>
  <si>
    <t>вуличної мережі (рядок 32/рядок 27х100)</t>
  </si>
  <si>
    <t>внутрішньоквартальної та дворової мережі (рядок 33/рядок 28х100)</t>
  </si>
  <si>
    <t>Чисельність персоналу на 1000 підключень (рядок 39/рядок 10х1000)</t>
  </si>
  <si>
    <t>Чисельність персоналу на 1 км мережі (рядок 39/рядок 25)</t>
  </si>
  <si>
    <t>Частка технологічних витрат (рядок 51/(рядок 42+рядок 44)х100)</t>
  </si>
  <si>
    <t>обсяг втрат води до мережі (рядок 42+рядок 44-рядок 47-рядок 52)</t>
  </si>
  <si>
    <t>Частка втрат до поданої води у мережу (рядок 57/рядок 47х100)</t>
  </si>
  <si>
    <t>Обсяг втрат води на 1 км мережі за рік (рядок 57/рядок 25)</t>
  </si>
  <si>
    <t>Виробництво води на 1 особу (рядок 47/рядок 3х1000000/365)</t>
  </si>
  <si>
    <t>Забезпеченість спорудами запасів води (рядок 64/рядок 63х100)</t>
  </si>
  <si>
    <t>Кількість насосних станцій І підйому (рядок 66+рядок 67+рядок 69)</t>
  </si>
  <si>
    <t>Забезпеченість приладами технологічного обліку (рядок 83/рядок 82х100)</t>
  </si>
  <si>
    <t>Використання потужності водопроводу (рядок 47/365/рядок 93х100)</t>
  </si>
  <si>
    <t>Використання потужності водозаборів (рядок 42/365/рядок 94х100)</t>
  </si>
  <si>
    <t>Використання потужності очисних споруд (рядок 45/365/рядок 95х100)</t>
  </si>
  <si>
    <t>Аварійність на мережі з розрахунку на 1 км (рядок 99/рядок 25)</t>
  </si>
  <si>
    <t>Експлуатаційні витрати на одиницю продукції (рядок 104/рядок 49)</t>
  </si>
  <si>
    <t>Співвідношення витрат на оплату праці (рядок 106/рядок 104х100)</t>
  </si>
  <si>
    <t>Співвідношення витрат на електричну енергію (рядок 102/рядок 104х100)</t>
  </si>
  <si>
    <t>Співвідношення витрат на перекидання води (рядок 109/рядок 104х100)</t>
  </si>
  <si>
    <t>Співвідношення амортизаційних відрахувань (рядок 111/рядок 104х100)</t>
  </si>
  <si>
    <t>з використанням вигрібних ям, септиків (рядок 5/рядок 3х100)</t>
  </si>
  <si>
    <t>Частка з первинним очищенням стічних вод (рядок 13/рядок 6х100)</t>
  </si>
  <si>
    <t>Щільність підключень до мережі водовідведення (рядок 6/рядок 15)</t>
  </si>
  <si>
    <t>Частка ветхих та аварійних мереж (рядок 21/рядок 15х100), з них:</t>
  </si>
  <si>
    <t>головних колекторів (рядок 22/рядок 16х100)</t>
  </si>
  <si>
    <t>напірних трубопроводів (рядок 23/рядок 17х100)</t>
  </si>
  <si>
    <t>вуличної мережі (рядок 24/рядок 18х100)</t>
  </si>
  <si>
    <t>внутрішньоквартальної та дворової мережі (рядок 25/рядок 19х100)</t>
  </si>
  <si>
    <t>Чисельність персоналу на 1000 підключень (рядок 32/рядок 6х1000)</t>
  </si>
  <si>
    <t>Чисельність персоналу на 1 км мережі (рядок 32/рядок 15)</t>
  </si>
  <si>
    <t>Частка скинутих стічних вод без очищення (рядок 42/рядок 35х100)</t>
  </si>
  <si>
    <t>Частка недостатньо очищених стічних вод (рядок 44/рядок 35х100)</t>
  </si>
  <si>
    <t>Частка переданих стічних вод на очищення (рядок 46/рядок 35х100)</t>
  </si>
  <si>
    <t>Засміченість на мережі з розрахунку на 1 км  (рядок 50/рядок 15)</t>
  </si>
  <si>
    <t>Аварійність на мережі з розрахунку на 1 км (рядок 52/рядок 15)</t>
  </si>
  <si>
    <t>Обсяг відведених стічних вод на 1 особу (рядок 35/рядок 3х1000000/365)</t>
  </si>
  <si>
    <t>Обсяг очищення стічних вод на 1 особу (рядок 39/рядок 3х1000000/365)</t>
  </si>
  <si>
    <t>Частка використання водовідведення (рядок 35/365/рядок 68х100)</t>
  </si>
  <si>
    <t>Частка використання очисних споруд (рядок 38/365/рядок 70х100)</t>
  </si>
  <si>
    <t>питомі витрати електричної енергії на очищення 1 м³ стічних вод (рядок 74/рядок 73х100)</t>
  </si>
  <si>
    <t>Питомі витрати електроенергії на 1м³ стічних вод (рядок 73/рядок 35)</t>
  </si>
  <si>
    <t>Експлуатаційні витрати на одиницю продукції (рядок 80/рядок 48)</t>
  </si>
  <si>
    <t>Співвідношення витрат на оплату праці (рядок 82/рядок 80х100)</t>
  </si>
  <si>
    <t>Співвідношення витрат на електричну енергію (рядок 78/рядок 80х100)</t>
  </si>
  <si>
    <t>Співвідношення амортизаційних відрахувань (рядок 85/рядок 80х100)</t>
  </si>
  <si>
    <t>Кількість населення, що користується привізною питною водою (населення)</t>
  </si>
  <si>
    <t>Кількість насосних станцій перекачування стічних вод</t>
  </si>
  <si>
    <t>(найменування ліцензіата)</t>
  </si>
  <si>
    <t>І. Найменування та характеристика об'єктів водопостачання</t>
  </si>
  <si>
    <t>Чисельність населення, якому надаються послуги, усього, у тому числі:</t>
  </si>
  <si>
    <t>Частка охоплення послугами (рядок 3/рядок 2х100), у тому числі:</t>
  </si>
  <si>
    <t>осіб/1000 од.</t>
  </si>
  <si>
    <t>тис. м³/рік</t>
  </si>
  <si>
    <t>тис. м³/добу</t>
  </si>
  <si>
    <t>Обсяг поданої води в мережу за рік</t>
  </si>
  <si>
    <t>Середньодобова подача води в мережу</t>
  </si>
  <si>
    <t>Витрати на технологічні потреби (рядок 52+рядок 53), у тому числі:</t>
  </si>
  <si>
    <t>обсяг втрат води у мережі (рядок 47-рядок 49-рядок 53)</t>
  </si>
  <si>
    <t>тис. м³/км</t>
  </si>
  <si>
    <t>тис. м³</t>
  </si>
  <si>
    <t>тис. грн</t>
  </si>
  <si>
    <t>Водоспоживання 1 людиною на день (рядок 50/рядок 3х1000000/365)</t>
  </si>
  <si>
    <t>Питомі витрати електричної енергії на подачу 1 м³ води в мережу</t>
  </si>
  <si>
    <t>Питомі витрати електричної енергії на 1м³ води (рядок 101/(рядок 42+рядок 44))</t>
  </si>
  <si>
    <t>ІІ. Найменування та характеристика об'єктів водовідведення</t>
  </si>
  <si>
    <t>Пропущено через очисні споруди за рік, усього, у тому числі:</t>
  </si>
  <si>
    <t>Обсяг скинутих стічних вод за рік без очищення (рядок 35-рядок 38)</t>
  </si>
  <si>
    <t>Обсяг недостатньо очищених скинутих стічних вод (рядок 35-рядок 39)</t>
  </si>
  <si>
    <t>питомі витрати електричної енергії на перекачування 1 м³ стічних вод (рядок 76/рядок 73х100)</t>
  </si>
  <si>
    <t>тис. кВт*год</t>
  </si>
  <si>
    <t>Обсяг втрат води, усього (рядок 56+рядок 57), у тому числі:</t>
  </si>
  <si>
    <t>грн/м³</t>
  </si>
  <si>
    <t>безпосередньо підключеного до мереж</t>
  </si>
  <si>
    <t>Кількість населених пунктів, яким надаються послуги (*)</t>
  </si>
  <si>
    <t>Кількість населених пунктів, яким надаються послуги (**)</t>
  </si>
  <si>
    <t>*</t>
  </si>
  <si>
    <t>**</t>
  </si>
  <si>
    <t>Населення (осіб)</t>
  </si>
  <si>
    <t>Обсяг реалізованої води всім споживачам за рік, у тому числі:</t>
  </si>
  <si>
    <t>Обсяг реалізованих послуг з водовідведення всім споживачам за рік, у тому числі:</t>
  </si>
  <si>
    <t>Кількість аварій у мережі водовідведення за рік</t>
  </si>
  <si>
    <t>Примітки: * - на підприємстві відсутні очисні споруди, всі побутові стоки каналізаційними насосними станціями перекачуються на очисні споруди ТОВ "Карпатнафтохім" згідно укладеного договору.</t>
  </si>
  <si>
    <t>Шевчук П.В.</t>
  </si>
  <si>
    <t>Головний інженер</t>
  </si>
  <si>
    <t>м. Калуш, Івано-Франківської області</t>
  </si>
  <si>
    <t>Назва населених пунктів, яким надаються послуги з водопостачання</t>
  </si>
  <si>
    <t>Назва населених пунктів, яким надаються послуги з водовідведення</t>
  </si>
  <si>
    <t>Комунальне підприємство "Калуська енергетична Компанія" Калуської міської ради</t>
  </si>
  <si>
    <t>Директор КП "Калуська енергетична Компанія"</t>
  </si>
  <si>
    <t>-</t>
  </si>
  <si>
    <t>с.Вістова, с.Боднарів, Калуського району Івано-Франківської області</t>
  </si>
  <si>
    <t>ст.на 01.01.2022 (факт за листопад, грудень 2021р.)</t>
  </si>
  <si>
    <t>Караїм І.С.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</si>
</sst>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419]General"/>
    <numFmt numFmtId="174" formatCode="0.0"/>
    <numFmt numFmtId="175" formatCode="#,##0.000"/>
    <numFmt numFmtId="176" formatCode="0.000"/>
  </numFmts>
  <fonts count="51">
    <font>
      <sz val="11"/>
      <color indexed="55"/>
      <name val="SimSun"/>
      <family val="2"/>
    </font>
    <font>
      <sz val="11"/>
      <color indexed="55"/>
      <name val="Calibri"/>
      <family val="2"/>
    </font>
    <font>
      <sz val="11"/>
      <color indexed="55"/>
      <name val="Times New Roman"/>
      <family val="1"/>
    </font>
    <font>
      <sz val="11"/>
      <name val="Times New Roman"/>
      <family val="1"/>
    </font>
    <font>
      <sz val="10"/>
      <color indexed="55"/>
      <name val="Times New Roman"/>
      <family val="1"/>
    </font>
    <font>
      <sz val="10"/>
      <name val="Times New Roman"/>
      <family val="1"/>
    </font>
    <font>
      <b/>
      <sz val="11"/>
      <color indexed="55"/>
      <name val="Calibri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SimSun"/>
      <family val="2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SimSun"/>
      <family val="2"/>
    </font>
    <font>
      <b/>
      <sz val="12"/>
      <color indexed="55"/>
      <name val="Times New Roman"/>
      <family val="1"/>
    </font>
    <font>
      <sz val="8"/>
      <color indexed="55"/>
      <name val="Times New Roman"/>
      <family val="1"/>
    </font>
    <font>
      <b/>
      <sz val="14"/>
      <color indexed="55"/>
      <name val="Times New Roman"/>
      <family val="1"/>
    </font>
    <font>
      <sz val="11"/>
      <color indexed="47"/>
      <name val="Calibri"/>
      <family val="2"/>
    </font>
    <font>
      <u val="single"/>
      <sz val="11"/>
      <color indexed="31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47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5" fontId="8" fillId="0" borderId="0" xfId="0" applyNumberFormat="1" applyFont="1" applyFill="1" applyAlignment="1">
      <alignment vertical="top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3" fontId="4" fillId="0" borderId="0" xfId="0" applyNumberFormat="1" applyFont="1" applyFill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72" fontId="4" fillId="0" borderId="0" xfId="0" applyNumberFormat="1" applyFont="1" applyFill="1" applyAlignment="1">
      <alignment/>
    </xf>
    <xf numFmtId="172" fontId="1" fillId="0" borderId="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justify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indent="1"/>
    </xf>
    <xf numFmtId="0" fontId="16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56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56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>
      <alignment horizontal="justify" wrapText="1"/>
    </xf>
    <xf numFmtId="176" fontId="5" fillId="0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 wrapText="1"/>
    </xf>
    <xf numFmtId="4" fontId="5" fillId="33" borderId="10" xfId="56" applyNumberFormat="1" applyFont="1" applyFill="1" applyBorder="1" applyAlignment="1" applyProtection="1">
      <alignment horizontal="center" vertical="center" wrapText="1"/>
      <protection/>
    </xf>
    <xf numFmtId="2" fontId="5" fillId="33" borderId="10" xfId="56" applyNumberFormat="1" applyFont="1" applyFill="1" applyBorder="1" applyAlignment="1" applyProtection="1">
      <alignment horizontal="center" vertical="center" wrapText="1"/>
      <protection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0" xfId="56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top"/>
    </xf>
    <xf numFmtId="175" fontId="7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175" fontId="16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5"/>
  <sheetViews>
    <sheetView tabSelected="1" view="pageBreakPreview" zoomScaleNormal="60" zoomScaleSheetLayoutView="100" zoomScalePageLayoutView="60" workbookViewId="0" topLeftCell="A1">
      <selection activeCell="C1" sqref="C1:E1"/>
    </sheetView>
  </sheetViews>
  <sheetFormatPr defaultColWidth="9.5" defaultRowHeight="14.25"/>
  <cols>
    <col min="1" max="1" width="4.09765625" style="2" customWidth="1"/>
    <col min="2" max="2" width="68.3984375" style="3" customWidth="1"/>
    <col min="3" max="3" width="5.59765625" style="3" customWidth="1"/>
    <col min="4" max="4" width="11.5" style="3" customWidth="1"/>
    <col min="5" max="5" width="14.09765625" style="1" customWidth="1"/>
    <col min="6" max="6" width="13.09765625" style="4" customWidth="1"/>
    <col min="7" max="7" width="8.8984375" style="4" customWidth="1"/>
    <col min="8" max="8" width="9" style="4" customWidth="1"/>
    <col min="9" max="9" width="9.69921875" style="4" customWidth="1"/>
    <col min="10" max="10" width="10.19921875" style="4" customWidth="1"/>
    <col min="11" max="11" width="9.3984375" style="4" customWidth="1"/>
    <col min="12" max="12" width="8" style="4" customWidth="1"/>
    <col min="13" max="13" width="11.09765625" style="4" customWidth="1"/>
    <col min="14" max="16384" width="9.5" style="4" customWidth="1"/>
  </cols>
  <sheetData>
    <row r="1" spans="3:5" ht="12" customHeight="1">
      <c r="C1" s="71"/>
      <c r="D1" s="71"/>
      <c r="E1" s="71"/>
    </row>
    <row r="2" spans="1:5" ht="31.5" customHeight="1">
      <c r="A2" s="90" t="s">
        <v>115</v>
      </c>
      <c r="B2" s="90"/>
      <c r="C2" s="90"/>
      <c r="D2" s="90"/>
      <c r="E2" s="90"/>
    </row>
    <row r="3" spans="2:8" ht="15" customHeight="1">
      <c r="B3" s="92" t="s">
        <v>220</v>
      </c>
      <c r="C3" s="92"/>
      <c r="D3" s="92"/>
      <c r="E3" s="92"/>
      <c r="G3" s="94"/>
      <c r="H3" s="94"/>
    </row>
    <row r="4" spans="2:8" ht="15" customHeight="1">
      <c r="B4" s="95" t="s">
        <v>180</v>
      </c>
      <c r="C4" s="95"/>
      <c r="D4" s="95"/>
      <c r="E4" s="95"/>
      <c r="F4" s="5"/>
      <c r="G4" s="94"/>
      <c r="H4" s="94"/>
    </row>
    <row r="5" spans="2:8" ht="15" customHeight="1">
      <c r="B5" s="91" t="s">
        <v>224</v>
      </c>
      <c r="C5" s="91"/>
      <c r="D5" s="91"/>
      <c r="E5" s="91"/>
      <c r="G5" s="94"/>
      <c r="H5" s="94"/>
    </row>
    <row r="6" spans="1:5" ht="25.5" customHeight="1">
      <c r="A6" s="6" t="s">
        <v>112</v>
      </c>
      <c r="B6" s="76" t="s">
        <v>181</v>
      </c>
      <c r="C6" s="77"/>
      <c r="D6" s="7" t="s">
        <v>90</v>
      </c>
      <c r="E6" s="7" t="s">
        <v>105</v>
      </c>
    </row>
    <row r="7" spans="1:6" ht="12.75" customHeight="1">
      <c r="A7" s="8">
        <v>1</v>
      </c>
      <c r="B7" s="65" t="s">
        <v>206</v>
      </c>
      <c r="C7" s="65"/>
      <c r="D7" s="8" t="s">
        <v>0</v>
      </c>
      <c r="E7" s="8">
        <v>3</v>
      </c>
      <c r="F7" s="9"/>
    </row>
    <row r="8" spans="1:6" ht="12.75" customHeight="1">
      <c r="A8" s="8">
        <v>2</v>
      </c>
      <c r="B8" s="65" t="s">
        <v>1</v>
      </c>
      <c r="C8" s="65"/>
      <c r="D8" s="8" t="s">
        <v>2</v>
      </c>
      <c r="E8" s="8">
        <v>66140</v>
      </c>
      <c r="F8" s="9"/>
    </row>
    <row r="9" spans="1:6" ht="12.75" customHeight="1">
      <c r="A9" s="8">
        <v>3</v>
      </c>
      <c r="B9" s="65" t="s">
        <v>182</v>
      </c>
      <c r="C9" s="65"/>
      <c r="D9" s="8" t="s">
        <v>2</v>
      </c>
      <c r="E9" s="8">
        <f>E10+E11</f>
        <v>58500</v>
      </c>
      <c r="F9" s="9"/>
    </row>
    <row r="10" spans="1:6" ht="12.75" customHeight="1">
      <c r="A10" s="8">
        <v>4</v>
      </c>
      <c r="B10" s="66" t="s">
        <v>205</v>
      </c>
      <c r="C10" s="66"/>
      <c r="D10" s="8" t="s">
        <v>2</v>
      </c>
      <c r="E10" s="8">
        <v>58500</v>
      </c>
      <c r="F10" s="9"/>
    </row>
    <row r="11" spans="1:6" ht="12.75" customHeight="1">
      <c r="A11" s="8">
        <v>5</v>
      </c>
      <c r="B11" s="66" t="s">
        <v>4</v>
      </c>
      <c r="C11" s="66"/>
      <c r="D11" s="8" t="s">
        <v>2</v>
      </c>
      <c r="E11" s="8">
        <v>0</v>
      </c>
      <c r="F11" s="9"/>
    </row>
    <row r="12" spans="1:6" ht="12.75" customHeight="1">
      <c r="A12" s="8">
        <v>6</v>
      </c>
      <c r="B12" s="74" t="s">
        <v>178</v>
      </c>
      <c r="C12" s="75"/>
      <c r="D12" s="10" t="s">
        <v>2</v>
      </c>
      <c r="E12" s="8">
        <v>0</v>
      </c>
      <c r="F12" s="9"/>
    </row>
    <row r="13" spans="1:6" ht="12.75" customHeight="1">
      <c r="A13" s="8">
        <v>7</v>
      </c>
      <c r="B13" s="74" t="s">
        <v>117</v>
      </c>
      <c r="C13" s="75"/>
      <c r="D13" s="8" t="s">
        <v>2</v>
      </c>
      <c r="E13" s="8">
        <v>0</v>
      </c>
      <c r="F13" s="9"/>
    </row>
    <row r="14" spans="1:6" ht="12.75" customHeight="1">
      <c r="A14" s="8">
        <v>8</v>
      </c>
      <c r="B14" s="69" t="s">
        <v>38</v>
      </c>
      <c r="C14" s="70"/>
      <c r="D14" s="8" t="s">
        <v>0</v>
      </c>
      <c r="E14" s="8">
        <v>0</v>
      </c>
      <c r="F14" s="9"/>
    </row>
    <row r="15" spans="1:6" ht="12.75" customHeight="1">
      <c r="A15" s="8">
        <v>9</v>
      </c>
      <c r="B15" s="69" t="s">
        <v>122</v>
      </c>
      <c r="C15" s="70"/>
      <c r="D15" s="8" t="s">
        <v>9</v>
      </c>
      <c r="E15" s="8">
        <v>0</v>
      </c>
      <c r="F15" s="9"/>
    </row>
    <row r="16" spans="1:6" ht="12.75" customHeight="1">
      <c r="A16" s="8">
        <v>10</v>
      </c>
      <c r="B16" s="65" t="s">
        <v>5</v>
      </c>
      <c r="C16" s="65"/>
      <c r="D16" s="8" t="s">
        <v>0</v>
      </c>
      <c r="E16" s="8">
        <f>E17+E18+E19</f>
        <v>24773</v>
      </c>
      <c r="F16" s="9"/>
    </row>
    <row r="17" spans="1:6" ht="12.75" customHeight="1">
      <c r="A17" s="8">
        <v>11</v>
      </c>
      <c r="B17" s="66" t="s">
        <v>6</v>
      </c>
      <c r="C17" s="66"/>
      <c r="D17" s="8" t="s">
        <v>0</v>
      </c>
      <c r="E17" s="8">
        <v>23755</v>
      </c>
      <c r="F17" s="9"/>
    </row>
    <row r="18" spans="1:6" ht="12.75" customHeight="1">
      <c r="A18" s="8">
        <v>12</v>
      </c>
      <c r="B18" s="66" t="s">
        <v>7</v>
      </c>
      <c r="C18" s="66"/>
      <c r="D18" s="8" t="s">
        <v>0</v>
      </c>
      <c r="E18" s="8">
        <v>84</v>
      </c>
      <c r="F18" s="9"/>
    </row>
    <row r="19" spans="1:6" ht="12.75" customHeight="1">
      <c r="A19" s="8">
        <v>13</v>
      </c>
      <c r="B19" s="66" t="s">
        <v>8</v>
      </c>
      <c r="C19" s="66"/>
      <c r="D19" s="8" t="s">
        <v>0</v>
      </c>
      <c r="E19" s="8">
        <v>934</v>
      </c>
      <c r="F19" s="9"/>
    </row>
    <row r="20" spans="1:6" ht="12.75" customHeight="1">
      <c r="A20" s="8">
        <v>14</v>
      </c>
      <c r="B20" s="65" t="s">
        <v>183</v>
      </c>
      <c r="C20" s="65"/>
      <c r="D20" s="8" t="s">
        <v>9</v>
      </c>
      <c r="E20" s="51">
        <f>E9/E8*100</f>
        <v>88.44874508618082</v>
      </c>
      <c r="F20" s="9"/>
    </row>
    <row r="21" spans="1:6" ht="12.75" customHeight="1">
      <c r="A21" s="8">
        <v>15</v>
      </c>
      <c r="B21" s="66" t="s">
        <v>123</v>
      </c>
      <c r="C21" s="66"/>
      <c r="D21" s="8" t="s">
        <v>9</v>
      </c>
      <c r="E21" s="51">
        <f>E10/E9*100</f>
        <v>100</v>
      </c>
      <c r="F21" s="9"/>
    </row>
    <row r="22" spans="1:6" ht="12.75" customHeight="1">
      <c r="A22" s="8">
        <v>16</v>
      </c>
      <c r="B22" s="66" t="s">
        <v>124</v>
      </c>
      <c r="C22" s="66"/>
      <c r="D22" s="8" t="s">
        <v>9</v>
      </c>
      <c r="E22" s="51">
        <f>E11/E9*100</f>
        <v>0</v>
      </c>
      <c r="F22" s="9"/>
    </row>
    <row r="23" spans="1:6" ht="12.75" customHeight="1">
      <c r="A23" s="8">
        <v>17</v>
      </c>
      <c r="B23" s="65" t="s">
        <v>10</v>
      </c>
      <c r="C23" s="65"/>
      <c r="D23" s="8" t="s">
        <v>0</v>
      </c>
      <c r="E23" s="8">
        <f>E24+E25+E26</f>
        <v>22254</v>
      </c>
      <c r="F23" s="9"/>
    </row>
    <row r="24" spans="1:6" ht="12.75" customHeight="1">
      <c r="A24" s="8">
        <v>18</v>
      </c>
      <c r="B24" s="66" t="s">
        <v>6</v>
      </c>
      <c r="C24" s="66"/>
      <c r="D24" s="8" t="s">
        <v>0</v>
      </c>
      <c r="E24" s="8">
        <v>21236</v>
      </c>
      <c r="F24" s="9"/>
    </row>
    <row r="25" spans="1:6" ht="12.75" customHeight="1">
      <c r="A25" s="8">
        <v>19</v>
      </c>
      <c r="B25" s="66" t="s">
        <v>7</v>
      </c>
      <c r="C25" s="66"/>
      <c r="D25" s="8" t="s">
        <v>0</v>
      </c>
      <c r="E25" s="8">
        <v>80</v>
      </c>
      <c r="F25" s="9"/>
    </row>
    <row r="26" spans="1:6" ht="12.75" customHeight="1">
      <c r="A26" s="8">
        <v>20</v>
      </c>
      <c r="B26" s="66" t="s">
        <v>8</v>
      </c>
      <c r="C26" s="66"/>
      <c r="D26" s="8" t="s">
        <v>0</v>
      </c>
      <c r="E26" s="8">
        <v>938</v>
      </c>
      <c r="F26" s="9"/>
    </row>
    <row r="27" spans="1:6" ht="12.75" customHeight="1">
      <c r="A27" s="8">
        <v>21</v>
      </c>
      <c r="B27" s="65" t="s">
        <v>125</v>
      </c>
      <c r="C27" s="65"/>
      <c r="D27" s="8" t="s">
        <v>9</v>
      </c>
      <c r="E27" s="51">
        <f>E23/E16*100</f>
        <v>89.83167157792758</v>
      </c>
      <c r="F27" s="11"/>
    </row>
    <row r="28" spans="1:6" ht="12.75" customHeight="1">
      <c r="A28" s="8">
        <v>22</v>
      </c>
      <c r="B28" s="66" t="s">
        <v>126</v>
      </c>
      <c r="C28" s="66"/>
      <c r="D28" s="8" t="s">
        <v>9</v>
      </c>
      <c r="E28" s="51">
        <f>E24/E17*100</f>
        <v>89.39591664912649</v>
      </c>
      <c r="F28" s="11"/>
    </row>
    <row r="29" spans="1:6" ht="12.75" customHeight="1">
      <c r="A29" s="8">
        <v>23</v>
      </c>
      <c r="B29" s="66" t="s">
        <v>127</v>
      </c>
      <c r="C29" s="66"/>
      <c r="D29" s="8" t="s">
        <v>9</v>
      </c>
      <c r="E29" s="26">
        <f>E25/E18*100</f>
        <v>95.23809523809523</v>
      </c>
      <c r="F29" s="11"/>
    </row>
    <row r="30" spans="1:6" ht="12.75" customHeight="1">
      <c r="A30" s="8">
        <v>24</v>
      </c>
      <c r="B30" s="66" t="s">
        <v>128</v>
      </c>
      <c r="C30" s="66"/>
      <c r="D30" s="8" t="s">
        <v>9</v>
      </c>
      <c r="E30" s="26">
        <f>E26/E19*100</f>
        <v>100.42826552462527</v>
      </c>
      <c r="F30" s="9"/>
    </row>
    <row r="31" spans="1:6" ht="12.75" customHeight="1">
      <c r="A31" s="8">
        <v>25</v>
      </c>
      <c r="B31" s="65" t="s">
        <v>11</v>
      </c>
      <c r="C31" s="65"/>
      <c r="D31" s="8" t="s">
        <v>12</v>
      </c>
      <c r="E31" s="8">
        <f>E32+E33+E34</f>
        <v>187.42000000000002</v>
      </c>
      <c r="F31" s="9"/>
    </row>
    <row r="32" spans="1:6" ht="12.75" customHeight="1">
      <c r="A32" s="8">
        <v>26</v>
      </c>
      <c r="B32" s="66" t="s">
        <v>13</v>
      </c>
      <c r="C32" s="66"/>
      <c r="D32" s="8" t="s">
        <v>12</v>
      </c>
      <c r="E32" s="8">
        <v>105.56</v>
      </c>
      <c r="F32" s="9"/>
    </row>
    <row r="33" spans="1:6" ht="12.75" customHeight="1">
      <c r="A33" s="8">
        <v>27</v>
      </c>
      <c r="B33" s="66" t="s">
        <v>14</v>
      </c>
      <c r="C33" s="66"/>
      <c r="D33" s="8" t="s">
        <v>12</v>
      </c>
      <c r="E33" s="8">
        <v>55.99</v>
      </c>
      <c r="F33" s="9"/>
    </row>
    <row r="34" spans="1:6" ht="12.75" customHeight="1">
      <c r="A34" s="8">
        <v>28</v>
      </c>
      <c r="B34" s="66" t="s">
        <v>118</v>
      </c>
      <c r="C34" s="66"/>
      <c r="D34" s="8" t="s">
        <v>12</v>
      </c>
      <c r="E34" s="8">
        <v>25.87</v>
      </c>
      <c r="F34" s="9"/>
    </row>
    <row r="35" spans="1:6" ht="12.75" customHeight="1">
      <c r="A35" s="8">
        <v>29</v>
      </c>
      <c r="B35" s="65" t="s">
        <v>129</v>
      </c>
      <c r="C35" s="65"/>
      <c r="D35" s="8" t="s">
        <v>15</v>
      </c>
      <c r="E35" s="51">
        <f>E16/E31</f>
        <v>132.17906306690853</v>
      </c>
      <c r="F35" s="9"/>
    </row>
    <row r="36" spans="1:6" ht="12.75" customHeight="1">
      <c r="A36" s="8">
        <v>30</v>
      </c>
      <c r="B36" s="65" t="s">
        <v>16</v>
      </c>
      <c r="C36" s="65"/>
      <c r="D36" s="8" t="s">
        <v>12</v>
      </c>
      <c r="E36" s="51">
        <v>81.08</v>
      </c>
      <c r="F36" s="9"/>
    </row>
    <row r="37" spans="1:6" ht="12.75" customHeight="1">
      <c r="A37" s="8">
        <v>31</v>
      </c>
      <c r="B37" s="66" t="s">
        <v>13</v>
      </c>
      <c r="C37" s="66"/>
      <c r="D37" s="8" t="s">
        <v>12</v>
      </c>
      <c r="E37" s="51">
        <v>54.5</v>
      </c>
      <c r="F37" s="9"/>
    </row>
    <row r="38" spans="1:6" ht="12.75" customHeight="1">
      <c r="A38" s="8">
        <v>32</v>
      </c>
      <c r="B38" s="66" t="s">
        <v>14</v>
      </c>
      <c r="C38" s="66"/>
      <c r="D38" s="8" t="s">
        <v>12</v>
      </c>
      <c r="E38" s="51">
        <v>15.49</v>
      </c>
      <c r="F38" s="9"/>
    </row>
    <row r="39" spans="1:6" ht="12.75" customHeight="1">
      <c r="A39" s="8">
        <v>33</v>
      </c>
      <c r="B39" s="66" t="s">
        <v>118</v>
      </c>
      <c r="C39" s="66"/>
      <c r="D39" s="8" t="s">
        <v>12</v>
      </c>
      <c r="E39" s="51">
        <v>11.09</v>
      </c>
      <c r="F39" s="9"/>
    </row>
    <row r="40" spans="1:6" ht="12.75" customHeight="1">
      <c r="A40" s="8">
        <v>34</v>
      </c>
      <c r="B40" s="65" t="s">
        <v>130</v>
      </c>
      <c r="C40" s="65"/>
      <c r="D40" s="8" t="s">
        <v>9</v>
      </c>
      <c r="E40" s="51">
        <f>E36/E31*100</f>
        <v>43.26112474655853</v>
      </c>
      <c r="F40" s="11"/>
    </row>
    <row r="41" spans="1:6" ht="12.75" customHeight="1">
      <c r="A41" s="8">
        <v>35</v>
      </c>
      <c r="B41" s="66" t="s">
        <v>131</v>
      </c>
      <c r="C41" s="66"/>
      <c r="D41" s="8" t="s">
        <v>9</v>
      </c>
      <c r="E41" s="51">
        <f>E37/E32*100</f>
        <v>51.629405077680936</v>
      </c>
      <c r="F41" s="11"/>
    </row>
    <row r="42" spans="1:6" ht="12.75" customHeight="1">
      <c r="A42" s="8">
        <v>36</v>
      </c>
      <c r="B42" s="66" t="s">
        <v>132</v>
      </c>
      <c r="C42" s="66"/>
      <c r="D42" s="8" t="s">
        <v>9</v>
      </c>
      <c r="E42" s="51">
        <f>E38/E33*100</f>
        <v>27.665654581175207</v>
      </c>
      <c r="F42" s="11"/>
    </row>
    <row r="43" spans="1:6" ht="12.75" customHeight="1">
      <c r="A43" s="8">
        <v>37</v>
      </c>
      <c r="B43" s="66" t="s">
        <v>133</v>
      </c>
      <c r="C43" s="66"/>
      <c r="D43" s="8" t="s">
        <v>9</v>
      </c>
      <c r="E43" s="51">
        <f>E39/E34*100</f>
        <v>42.86818708929261</v>
      </c>
      <c r="F43" s="11"/>
    </row>
    <row r="44" spans="1:6" ht="12.75" customHeight="1">
      <c r="A44" s="8">
        <v>38</v>
      </c>
      <c r="B44" s="65" t="s">
        <v>17</v>
      </c>
      <c r="C44" s="65"/>
      <c r="D44" s="8" t="s">
        <v>2</v>
      </c>
      <c r="E44" s="57">
        <v>77</v>
      </c>
      <c r="F44" s="9"/>
    </row>
    <row r="45" spans="1:6" ht="12.75" customHeight="1">
      <c r="A45" s="8">
        <v>39</v>
      </c>
      <c r="B45" s="65" t="s">
        <v>18</v>
      </c>
      <c r="C45" s="65"/>
      <c r="D45" s="8" t="s">
        <v>2</v>
      </c>
      <c r="E45" s="57">
        <v>73</v>
      </c>
      <c r="F45" s="9"/>
    </row>
    <row r="46" spans="1:6" ht="12.75" customHeight="1">
      <c r="A46" s="8">
        <v>40</v>
      </c>
      <c r="B46" s="65" t="s">
        <v>134</v>
      </c>
      <c r="C46" s="65"/>
      <c r="D46" s="8" t="s">
        <v>184</v>
      </c>
      <c r="E46" s="26">
        <f>E45/E16*1000</f>
        <v>2.94675654946918</v>
      </c>
      <c r="F46" s="11"/>
    </row>
    <row r="47" spans="1:6" ht="12.75" customHeight="1">
      <c r="A47" s="8">
        <v>41</v>
      </c>
      <c r="B47" s="65" t="s">
        <v>135</v>
      </c>
      <c r="C47" s="65"/>
      <c r="D47" s="8" t="s">
        <v>19</v>
      </c>
      <c r="E47" s="14">
        <f>E45/E31</f>
        <v>0.38949951979511255</v>
      </c>
      <c r="F47" s="9"/>
    </row>
    <row r="48" spans="1:6" ht="12.75" customHeight="1">
      <c r="A48" s="8">
        <v>42</v>
      </c>
      <c r="B48" s="65" t="s">
        <v>20</v>
      </c>
      <c r="C48" s="65"/>
      <c r="D48" s="8" t="s">
        <v>185</v>
      </c>
      <c r="E48" s="12">
        <v>723.49</v>
      </c>
      <c r="F48" s="9"/>
    </row>
    <row r="49" spans="1:6" ht="12.75" customHeight="1">
      <c r="A49" s="8">
        <v>43</v>
      </c>
      <c r="B49" s="74" t="s">
        <v>61</v>
      </c>
      <c r="C49" s="75"/>
      <c r="D49" s="8" t="s">
        <v>186</v>
      </c>
      <c r="E49" s="26">
        <f>E48/61</f>
        <v>11.86049180327869</v>
      </c>
      <c r="F49" s="9"/>
    </row>
    <row r="50" spans="1:6" ht="12.75" customHeight="1">
      <c r="A50" s="8">
        <v>44</v>
      </c>
      <c r="B50" s="69" t="s">
        <v>22</v>
      </c>
      <c r="C50" s="70"/>
      <c r="D50" s="8" t="s">
        <v>185</v>
      </c>
      <c r="E50" s="26">
        <v>0.14</v>
      </c>
      <c r="F50" s="9"/>
    </row>
    <row r="51" spans="1:6" ht="12.75" customHeight="1">
      <c r="A51" s="8">
        <v>45</v>
      </c>
      <c r="B51" s="65" t="s">
        <v>21</v>
      </c>
      <c r="C51" s="65"/>
      <c r="D51" s="8" t="s">
        <v>185</v>
      </c>
      <c r="E51" s="12">
        <v>0</v>
      </c>
      <c r="F51" s="9"/>
    </row>
    <row r="52" spans="1:6" ht="12.75" customHeight="1">
      <c r="A52" s="8">
        <v>46</v>
      </c>
      <c r="B52" s="74" t="s">
        <v>63</v>
      </c>
      <c r="C52" s="75"/>
      <c r="D52" s="8" t="s">
        <v>186</v>
      </c>
      <c r="E52" s="12">
        <v>0</v>
      </c>
      <c r="F52" s="9"/>
    </row>
    <row r="53" spans="1:6" ht="12.75" customHeight="1">
      <c r="A53" s="8">
        <v>47</v>
      </c>
      <c r="B53" s="65" t="s">
        <v>187</v>
      </c>
      <c r="C53" s="65"/>
      <c r="D53" s="8" t="s">
        <v>185</v>
      </c>
      <c r="E53" s="26">
        <v>722.33</v>
      </c>
      <c r="F53" s="9"/>
    </row>
    <row r="54" spans="1:6" ht="12.75" customHeight="1">
      <c r="A54" s="8">
        <v>48</v>
      </c>
      <c r="B54" s="65" t="s">
        <v>188</v>
      </c>
      <c r="C54" s="65"/>
      <c r="D54" s="8" t="s">
        <v>186</v>
      </c>
      <c r="E54" s="51">
        <f>E53/61</f>
        <v>11.841475409836066</v>
      </c>
      <c r="F54" s="9"/>
    </row>
    <row r="55" spans="1:6" ht="12.75" customHeight="1">
      <c r="A55" s="8">
        <v>49</v>
      </c>
      <c r="B55" s="74" t="s">
        <v>211</v>
      </c>
      <c r="C55" s="74"/>
      <c r="D55" s="8" t="s">
        <v>185</v>
      </c>
      <c r="E55" s="26">
        <v>303.32</v>
      </c>
      <c r="F55" s="9"/>
    </row>
    <row r="56" spans="1:6" ht="12.75" customHeight="1">
      <c r="A56" s="8">
        <v>50</v>
      </c>
      <c r="B56" s="67" t="s">
        <v>25</v>
      </c>
      <c r="C56" s="67"/>
      <c r="D56" s="8" t="s">
        <v>185</v>
      </c>
      <c r="E56" s="26">
        <v>251.33</v>
      </c>
      <c r="F56" s="9"/>
    </row>
    <row r="57" spans="1:6" ht="12.75" customHeight="1">
      <c r="A57" s="8">
        <v>51</v>
      </c>
      <c r="B57" s="74" t="s">
        <v>189</v>
      </c>
      <c r="C57" s="75"/>
      <c r="D57" s="8" t="s">
        <v>185</v>
      </c>
      <c r="E57" s="26">
        <f>E58+E59</f>
        <v>36.04</v>
      </c>
      <c r="F57" s="13"/>
    </row>
    <row r="58" spans="1:6" ht="12.75" customHeight="1">
      <c r="A58" s="8">
        <v>52</v>
      </c>
      <c r="B58" s="67" t="s">
        <v>23</v>
      </c>
      <c r="C58" s="68"/>
      <c r="D58" s="8" t="s">
        <v>185</v>
      </c>
      <c r="E58" s="26">
        <v>1.16</v>
      </c>
      <c r="F58" s="9"/>
    </row>
    <row r="59" spans="1:6" ht="12.75" customHeight="1">
      <c r="A59" s="8">
        <v>53</v>
      </c>
      <c r="B59" s="67" t="s">
        <v>24</v>
      </c>
      <c r="C59" s="68"/>
      <c r="D59" s="8" t="s">
        <v>185</v>
      </c>
      <c r="E59" s="26">
        <v>34.88</v>
      </c>
      <c r="F59" s="13"/>
    </row>
    <row r="60" spans="1:6" ht="12.75" customHeight="1">
      <c r="A60" s="8">
        <v>54</v>
      </c>
      <c r="B60" s="69" t="s">
        <v>136</v>
      </c>
      <c r="C60" s="70"/>
      <c r="D60" s="8" t="s">
        <v>9</v>
      </c>
      <c r="E60" s="52">
        <f>E57/E48*100</f>
        <v>4.981409556455514</v>
      </c>
      <c r="F60" s="9"/>
    </row>
    <row r="61" spans="1:6" ht="12.75" customHeight="1">
      <c r="A61" s="8">
        <v>55</v>
      </c>
      <c r="B61" s="74" t="s">
        <v>203</v>
      </c>
      <c r="C61" s="74"/>
      <c r="D61" s="8" t="s">
        <v>185</v>
      </c>
      <c r="E61" s="26">
        <f>E62+E63</f>
        <v>384.13</v>
      </c>
      <c r="F61" s="13"/>
    </row>
    <row r="62" spans="1:6" ht="12.75" customHeight="1">
      <c r="A62" s="8">
        <v>56</v>
      </c>
      <c r="B62" s="67" t="s">
        <v>137</v>
      </c>
      <c r="C62" s="67"/>
      <c r="D62" s="8" t="s">
        <v>185</v>
      </c>
      <c r="E62" s="26">
        <v>0</v>
      </c>
      <c r="F62" s="13"/>
    </row>
    <row r="63" spans="1:6" ht="12.75" customHeight="1">
      <c r="A63" s="8">
        <v>57</v>
      </c>
      <c r="B63" s="66" t="s">
        <v>190</v>
      </c>
      <c r="C63" s="66"/>
      <c r="D63" s="8" t="s">
        <v>185</v>
      </c>
      <c r="E63" s="26">
        <v>384.13</v>
      </c>
      <c r="F63" s="13"/>
    </row>
    <row r="64" spans="1:6" ht="12.75" customHeight="1">
      <c r="A64" s="8">
        <v>58</v>
      </c>
      <c r="B64" s="65" t="s">
        <v>138</v>
      </c>
      <c r="C64" s="65"/>
      <c r="D64" s="8" t="s">
        <v>9</v>
      </c>
      <c r="E64" s="52">
        <f>E63/E53*100</f>
        <v>53.179294782163275</v>
      </c>
      <c r="F64" s="9"/>
    </row>
    <row r="65" spans="1:6" ht="12.75" customHeight="1">
      <c r="A65" s="8">
        <v>59</v>
      </c>
      <c r="B65" s="65" t="s">
        <v>139</v>
      </c>
      <c r="C65" s="65"/>
      <c r="D65" s="8" t="s">
        <v>191</v>
      </c>
      <c r="E65" s="52">
        <f>E63/E31</f>
        <v>2.049567815601323</v>
      </c>
      <c r="F65" s="9"/>
    </row>
    <row r="66" spans="1:6" ht="12.75" customHeight="1">
      <c r="A66" s="8">
        <v>60</v>
      </c>
      <c r="B66" s="65" t="s">
        <v>140</v>
      </c>
      <c r="C66" s="65"/>
      <c r="D66" s="8" t="s">
        <v>76</v>
      </c>
      <c r="E66" s="26">
        <f>E53/E9*1000000/366</f>
        <v>33.73639717902013</v>
      </c>
      <c r="F66" s="9"/>
    </row>
    <row r="67" spans="1:6" ht="12.75" customHeight="1">
      <c r="A67" s="8">
        <v>61</v>
      </c>
      <c r="B67" s="65" t="s">
        <v>194</v>
      </c>
      <c r="C67" s="65"/>
      <c r="D67" s="8" t="s">
        <v>76</v>
      </c>
      <c r="E67" s="26">
        <f>E56/E9*1000000/366</f>
        <v>11.738358787539116</v>
      </c>
      <c r="F67" s="9"/>
    </row>
    <row r="68" spans="1:6" ht="12.75" customHeight="1">
      <c r="A68" s="8">
        <v>62</v>
      </c>
      <c r="B68" s="74" t="s">
        <v>30</v>
      </c>
      <c r="C68" s="75"/>
      <c r="D68" s="8" t="s">
        <v>0</v>
      </c>
      <c r="E68" s="53">
        <v>6</v>
      </c>
      <c r="F68" s="9"/>
    </row>
    <row r="69" spans="1:6" ht="12.75" customHeight="1">
      <c r="A69" s="8">
        <v>63</v>
      </c>
      <c r="B69" s="65" t="s">
        <v>29</v>
      </c>
      <c r="C69" s="65"/>
      <c r="D69" s="8" t="s">
        <v>192</v>
      </c>
      <c r="E69" s="51">
        <v>24.32</v>
      </c>
      <c r="F69" s="9"/>
    </row>
    <row r="70" spans="1:6" ht="12.75" customHeight="1">
      <c r="A70" s="8">
        <v>64</v>
      </c>
      <c r="B70" s="65" t="s">
        <v>31</v>
      </c>
      <c r="C70" s="65"/>
      <c r="D70" s="8" t="s">
        <v>192</v>
      </c>
      <c r="E70" s="51">
        <v>24.32</v>
      </c>
      <c r="F70" s="9"/>
    </row>
    <row r="71" spans="1:6" ht="12.75" customHeight="1">
      <c r="A71" s="8">
        <v>65</v>
      </c>
      <c r="B71" s="65" t="s">
        <v>141</v>
      </c>
      <c r="C71" s="65"/>
      <c r="D71" s="8" t="s">
        <v>9</v>
      </c>
      <c r="E71" s="53">
        <f>E70/E69*100</f>
        <v>100</v>
      </c>
      <c r="F71" s="9"/>
    </row>
    <row r="72" spans="1:6" ht="12.75" customHeight="1">
      <c r="A72" s="8">
        <v>66</v>
      </c>
      <c r="B72" s="65" t="s">
        <v>26</v>
      </c>
      <c r="C72" s="65"/>
      <c r="D72" s="8" t="s">
        <v>0</v>
      </c>
      <c r="E72" s="14">
        <v>1</v>
      </c>
      <c r="F72" s="9"/>
    </row>
    <row r="73" spans="1:6" ht="12.75" customHeight="1">
      <c r="A73" s="8">
        <v>67</v>
      </c>
      <c r="B73" s="65" t="s">
        <v>119</v>
      </c>
      <c r="C73" s="65"/>
      <c r="D73" s="8" t="s">
        <v>0</v>
      </c>
      <c r="E73" s="14">
        <v>3</v>
      </c>
      <c r="F73" s="9"/>
    </row>
    <row r="74" spans="1:6" ht="12.75" customHeight="1">
      <c r="A74" s="8">
        <v>68</v>
      </c>
      <c r="B74" s="84" t="s">
        <v>104</v>
      </c>
      <c r="C74" s="85"/>
      <c r="D74" s="8" t="s">
        <v>0</v>
      </c>
      <c r="E74" s="14">
        <v>1</v>
      </c>
      <c r="F74" s="9"/>
    </row>
    <row r="75" spans="1:6" ht="12.75" customHeight="1">
      <c r="A75" s="8">
        <v>69</v>
      </c>
      <c r="B75" s="65" t="s">
        <v>27</v>
      </c>
      <c r="C75" s="65"/>
      <c r="D75" s="8" t="s">
        <v>0</v>
      </c>
      <c r="E75" s="14">
        <v>67</v>
      </c>
      <c r="F75" s="9"/>
    </row>
    <row r="76" spans="1:6" ht="12.75" customHeight="1">
      <c r="A76" s="8">
        <v>70</v>
      </c>
      <c r="B76" s="65" t="s">
        <v>142</v>
      </c>
      <c r="C76" s="65"/>
      <c r="D76" s="8" t="s">
        <v>0</v>
      </c>
      <c r="E76" s="14">
        <v>6</v>
      </c>
      <c r="F76" s="9"/>
    </row>
    <row r="77" spans="1:6" ht="12.75" customHeight="1">
      <c r="A77" s="8">
        <v>71</v>
      </c>
      <c r="B77" s="65" t="s">
        <v>28</v>
      </c>
      <c r="C77" s="65"/>
      <c r="D77" s="8" t="s">
        <v>0</v>
      </c>
      <c r="E77" s="14">
        <v>28</v>
      </c>
      <c r="F77" s="9"/>
    </row>
    <row r="78" spans="1:6" ht="12.75" customHeight="1">
      <c r="A78" s="8">
        <v>72</v>
      </c>
      <c r="B78" s="74" t="s">
        <v>79</v>
      </c>
      <c r="C78" s="75"/>
      <c r="D78" s="8" t="s">
        <v>202</v>
      </c>
      <c r="E78" s="26">
        <v>312.5</v>
      </c>
      <c r="F78" s="9"/>
    </row>
    <row r="79" spans="1:6" ht="12.75" customHeight="1">
      <c r="A79" s="8">
        <v>73</v>
      </c>
      <c r="B79" s="74" t="s">
        <v>62</v>
      </c>
      <c r="C79" s="75"/>
      <c r="D79" s="8" t="s">
        <v>39</v>
      </c>
      <c r="E79" s="20">
        <f>E78/E48</f>
        <v>0.43193409722318205</v>
      </c>
      <c r="F79" s="9"/>
    </row>
    <row r="80" spans="1:6" ht="12.75" customHeight="1">
      <c r="A80" s="8">
        <v>74</v>
      </c>
      <c r="B80" s="65" t="s">
        <v>85</v>
      </c>
      <c r="C80" s="65"/>
      <c r="D80" s="8" t="s">
        <v>0</v>
      </c>
      <c r="E80" s="53">
        <v>0</v>
      </c>
      <c r="F80" s="9"/>
    </row>
    <row r="81" spans="1:6" ht="12.75" customHeight="1">
      <c r="A81" s="8">
        <v>75</v>
      </c>
      <c r="B81" s="74" t="s">
        <v>80</v>
      </c>
      <c r="C81" s="75"/>
      <c r="D81" s="8" t="s">
        <v>202</v>
      </c>
      <c r="E81" s="53">
        <v>0</v>
      </c>
      <c r="F81" s="9"/>
    </row>
    <row r="82" spans="1:6" ht="12.75" customHeight="1">
      <c r="A82" s="8">
        <v>76</v>
      </c>
      <c r="B82" s="74" t="s">
        <v>64</v>
      </c>
      <c r="C82" s="75"/>
      <c r="D82" s="8" t="s">
        <v>39</v>
      </c>
      <c r="E82" s="53">
        <v>0</v>
      </c>
      <c r="F82" s="9"/>
    </row>
    <row r="83" spans="1:6" ht="12.75" customHeight="1">
      <c r="A83" s="8">
        <v>77</v>
      </c>
      <c r="B83" s="65" t="s">
        <v>120</v>
      </c>
      <c r="C83" s="65"/>
      <c r="D83" s="8" t="s">
        <v>0</v>
      </c>
      <c r="E83" s="14">
        <v>27</v>
      </c>
      <c r="F83" s="9"/>
    </row>
    <row r="84" spans="1:6" ht="12.75" customHeight="1">
      <c r="A84" s="8">
        <v>78</v>
      </c>
      <c r="B84" s="74" t="s">
        <v>113</v>
      </c>
      <c r="C84" s="75"/>
      <c r="D84" s="8" t="s">
        <v>0</v>
      </c>
      <c r="E84" s="14">
        <v>98</v>
      </c>
      <c r="F84" s="9"/>
    </row>
    <row r="85" spans="1:6" ht="12.75" customHeight="1">
      <c r="A85" s="8">
        <v>79</v>
      </c>
      <c r="B85" s="74" t="s">
        <v>67</v>
      </c>
      <c r="C85" s="75"/>
      <c r="D85" s="8" t="s">
        <v>0</v>
      </c>
      <c r="E85" s="14">
        <v>0</v>
      </c>
      <c r="F85" s="9"/>
    </row>
    <row r="86" spans="1:6" ht="14.25" customHeight="1">
      <c r="A86" s="8">
        <v>80</v>
      </c>
      <c r="B86" s="74" t="s">
        <v>81</v>
      </c>
      <c r="C86" s="75"/>
      <c r="D86" s="8" t="s">
        <v>202</v>
      </c>
      <c r="E86" s="51">
        <f>E78</f>
        <v>312.5</v>
      </c>
      <c r="F86" s="9"/>
    </row>
    <row r="87" spans="1:5" ht="12.75" customHeight="1">
      <c r="A87" s="8">
        <v>81</v>
      </c>
      <c r="B87" s="79" t="s">
        <v>195</v>
      </c>
      <c r="C87" s="79"/>
      <c r="D87" s="15" t="s">
        <v>84</v>
      </c>
      <c r="E87" s="56">
        <f>E79</f>
        <v>0.43193409722318205</v>
      </c>
    </row>
    <row r="88" spans="1:6" ht="12.75" customHeight="1">
      <c r="A88" s="8">
        <v>82</v>
      </c>
      <c r="B88" s="79" t="s">
        <v>87</v>
      </c>
      <c r="C88" s="79"/>
      <c r="D88" s="8" t="s">
        <v>0</v>
      </c>
      <c r="E88" s="14">
        <v>33</v>
      </c>
      <c r="F88" s="9"/>
    </row>
    <row r="89" spans="1:6" ht="12.75" customHeight="1">
      <c r="A89" s="8">
        <v>83</v>
      </c>
      <c r="B89" s="82" t="s">
        <v>86</v>
      </c>
      <c r="C89" s="83"/>
      <c r="D89" s="8" t="s">
        <v>0</v>
      </c>
      <c r="E89" s="14">
        <v>0</v>
      </c>
      <c r="F89" s="9"/>
    </row>
    <row r="90" spans="1:6" ht="12.75" customHeight="1">
      <c r="A90" s="8">
        <v>84</v>
      </c>
      <c r="B90" s="74" t="s">
        <v>143</v>
      </c>
      <c r="C90" s="75"/>
      <c r="D90" s="8" t="s">
        <v>9</v>
      </c>
      <c r="E90" s="14">
        <f>E88/(E89+E88)*100</f>
        <v>100</v>
      </c>
      <c r="F90" s="9"/>
    </row>
    <row r="91" spans="1:6" ht="12.75" customHeight="1">
      <c r="A91" s="8">
        <v>85</v>
      </c>
      <c r="B91" s="74" t="s">
        <v>65</v>
      </c>
      <c r="C91" s="75"/>
      <c r="D91" s="8" t="s">
        <v>0</v>
      </c>
      <c r="E91" s="14">
        <f>E92+E94+E93</f>
        <v>4</v>
      </c>
      <c r="F91" s="9"/>
    </row>
    <row r="92" spans="1:6" ht="12.75" customHeight="1">
      <c r="A92" s="8">
        <v>86</v>
      </c>
      <c r="B92" s="67" t="s">
        <v>109</v>
      </c>
      <c r="C92" s="68"/>
      <c r="D92" s="8" t="s">
        <v>0</v>
      </c>
      <c r="E92" s="14">
        <v>0</v>
      </c>
      <c r="F92" s="9"/>
    </row>
    <row r="93" spans="1:6" ht="12.75" customHeight="1">
      <c r="A93" s="8">
        <v>87</v>
      </c>
      <c r="B93" s="67" t="s">
        <v>110</v>
      </c>
      <c r="C93" s="68"/>
      <c r="D93" s="8" t="s">
        <v>0</v>
      </c>
      <c r="E93" s="14">
        <v>1</v>
      </c>
      <c r="F93" s="9"/>
    </row>
    <row r="94" spans="1:6" ht="12.75" customHeight="1">
      <c r="A94" s="8">
        <v>88</v>
      </c>
      <c r="B94" s="67" t="s">
        <v>111</v>
      </c>
      <c r="C94" s="68"/>
      <c r="D94" s="8" t="s">
        <v>0</v>
      </c>
      <c r="E94" s="14">
        <v>3</v>
      </c>
      <c r="F94" s="9"/>
    </row>
    <row r="95" spans="1:6" ht="12.75" customHeight="1">
      <c r="A95" s="8">
        <v>89</v>
      </c>
      <c r="B95" s="74" t="s">
        <v>66</v>
      </c>
      <c r="C95" s="75"/>
      <c r="D95" s="8" t="s">
        <v>0</v>
      </c>
      <c r="E95" s="14">
        <v>0</v>
      </c>
      <c r="F95" s="9"/>
    </row>
    <row r="96" spans="1:6" ht="12.75" customHeight="1">
      <c r="A96" s="8">
        <v>90</v>
      </c>
      <c r="B96" s="74" t="s">
        <v>68</v>
      </c>
      <c r="C96" s="75"/>
      <c r="D96" s="8" t="s">
        <v>0</v>
      </c>
      <c r="E96" s="14">
        <v>1</v>
      </c>
      <c r="F96" s="9"/>
    </row>
    <row r="97" spans="1:6" ht="12.75" customHeight="1">
      <c r="A97" s="8">
        <v>91</v>
      </c>
      <c r="B97" s="74" t="s">
        <v>69</v>
      </c>
      <c r="C97" s="75"/>
      <c r="D97" s="8" t="s">
        <v>0</v>
      </c>
      <c r="E97" s="14">
        <v>2</v>
      </c>
      <c r="F97" s="9"/>
    </row>
    <row r="98" spans="1:6" ht="12.75" customHeight="1">
      <c r="A98" s="8">
        <v>92</v>
      </c>
      <c r="B98" s="79" t="s">
        <v>106</v>
      </c>
      <c r="C98" s="79"/>
      <c r="D98" s="16" t="s">
        <v>0</v>
      </c>
      <c r="E98" s="14">
        <v>8</v>
      </c>
      <c r="F98" s="9"/>
    </row>
    <row r="99" spans="1:6" ht="12.75" customHeight="1">
      <c r="A99" s="8">
        <v>93</v>
      </c>
      <c r="B99" s="65" t="s">
        <v>32</v>
      </c>
      <c r="C99" s="65"/>
      <c r="D99" s="16" t="s">
        <v>186</v>
      </c>
      <c r="E99" s="12">
        <v>60</v>
      </c>
      <c r="F99" s="9"/>
    </row>
    <row r="100" spans="1:6" ht="12.75" customHeight="1">
      <c r="A100" s="8">
        <v>94</v>
      </c>
      <c r="B100" s="69" t="s">
        <v>33</v>
      </c>
      <c r="C100" s="70"/>
      <c r="D100" s="8" t="s">
        <v>186</v>
      </c>
      <c r="E100" s="12">
        <v>85</v>
      </c>
      <c r="F100" s="9"/>
    </row>
    <row r="101" spans="1:6" ht="12.75" customHeight="1">
      <c r="A101" s="8">
        <v>95</v>
      </c>
      <c r="B101" s="69" t="s">
        <v>34</v>
      </c>
      <c r="C101" s="70"/>
      <c r="D101" s="8" t="s">
        <v>186</v>
      </c>
      <c r="E101" s="14">
        <v>0</v>
      </c>
      <c r="F101" s="9"/>
    </row>
    <row r="102" spans="1:6" ht="12.75" customHeight="1">
      <c r="A102" s="8">
        <v>96</v>
      </c>
      <c r="B102" s="69" t="s">
        <v>144</v>
      </c>
      <c r="C102" s="70"/>
      <c r="D102" s="8" t="s">
        <v>9</v>
      </c>
      <c r="E102" s="26">
        <f>E53/366/E99*100</f>
        <v>3.2892987249544627</v>
      </c>
      <c r="F102" s="9"/>
    </row>
    <row r="103" spans="1:6" ht="12.75" customHeight="1">
      <c r="A103" s="8">
        <v>97</v>
      </c>
      <c r="B103" s="69" t="s">
        <v>145</v>
      </c>
      <c r="C103" s="70"/>
      <c r="D103" s="8" t="s">
        <v>9</v>
      </c>
      <c r="E103" s="26">
        <f>E48/366/E100*100</f>
        <v>2.3255866280938604</v>
      </c>
      <c r="F103" s="9"/>
    </row>
    <row r="104" spans="1:6" ht="12.75" customHeight="1">
      <c r="A104" s="8">
        <v>98</v>
      </c>
      <c r="B104" s="65" t="s">
        <v>146</v>
      </c>
      <c r="C104" s="65"/>
      <c r="D104" s="8" t="s">
        <v>9</v>
      </c>
      <c r="E104" s="14">
        <v>0</v>
      </c>
      <c r="F104" s="9"/>
    </row>
    <row r="105" spans="1:12" ht="12.75" customHeight="1">
      <c r="A105" s="8">
        <v>99</v>
      </c>
      <c r="B105" s="65" t="s">
        <v>35</v>
      </c>
      <c r="C105" s="65"/>
      <c r="D105" s="8" t="s">
        <v>36</v>
      </c>
      <c r="E105" s="14">
        <v>22</v>
      </c>
      <c r="F105" s="9"/>
      <c r="G105" s="17"/>
      <c r="H105" s="17"/>
      <c r="I105" s="17"/>
      <c r="J105" s="17"/>
      <c r="K105" s="17"/>
      <c r="L105" s="17"/>
    </row>
    <row r="106" spans="1:12" ht="12.75" customHeight="1">
      <c r="A106" s="8">
        <v>100</v>
      </c>
      <c r="B106" s="65" t="s">
        <v>147</v>
      </c>
      <c r="C106" s="65"/>
      <c r="D106" s="8" t="s">
        <v>37</v>
      </c>
      <c r="E106" s="14">
        <f>E105/E31</f>
        <v>0.11738341692455447</v>
      </c>
      <c r="F106" s="18"/>
      <c r="G106" s="19"/>
      <c r="H106" s="19"/>
      <c r="I106" s="19"/>
      <c r="J106" s="19"/>
      <c r="K106" s="19"/>
      <c r="L106" s="19"/>
    </row>
    <row r="107" spans="1:6" ht="12.75" customHeight="1">
      <c r="A107" s="8">
        <v>101</v>
      </c>
      <c r="B107" s="69" t="s">
        <v>82</v>
      </c>
      <c r="C107" s="70"/>
      <c r="D107" s="8" t="s">
        <v>202</v>
      </c>
      <c r="E107" s="26">
        <f>E86</f>
        <v>312.5</v>
      </c>
      <c r="F107" s="9"/>
    </row>
    <row r="108" spans="1:6" ht="12.75" customHeight="1">
      <c r="A108" s="8">
        <v>102</v>
      </c>
      <c r="B108" s="69" t="s">
        <v>88</v>
      </c>
      <c r="C108" s="70"/>
      <c r="D108" s="8" t="s">
        <v>193</v>
      </c>
      <c r="E108" s="58">
        <v>1114.65</v>
      </c>
      <c r="F108" s="9"/>
    </row>
    <row r="109" spans="1:6" ht="12.75" customHeight="1">
      <c r="A109" s="8">
        <v>103</v>
      </c>
      <c r="B109" s="69" t="s">
        <v>196</v>
      </c>
      <c r="C109" s="70"/>
      <c r="D109" s="8" t="s">
        <v>39</v>
      </c>
      <c r="E109" s="59">
        <f>E107/E48</f>
        <v>0.43193409722318205</v>
      </c>
      <c r="F109" s="9"/>
    </row>
    <row r="110" spans="1:6" ht="12.75" customHeight="1">
      <c r="A110" s="8">
        <v>104</v>
      </c>
      <c r="B110" s="69" t="s">
        <v>40</v>
      </c>
      <c r="C110" s="70"/>
      <c r="D110" s="8" t="s">
        <v>193</v>
      </c>
      <c r="E110" s="58">
        <v>3773</v>
      </c>
      <c r="F110" s="9"/>
    </row>
    <row r="111" spans="1:6" ht="12.75" customHeight="1">
      <c r="A111" s="8">
        <v>105</v>
      </c>
      <c r="B111" s="69" t="s">
        <v>148</v>
      </c>
      <c r="C111" s="70"/>
      <c r="D111" s="8" t="s">
        <v>204</v>
      </c>
      <c r="E111" s="60">
        <f>E110/E55</f>
        <v>12.439008308057497</v>
      </c>
      <c r="F111" s="9"/>
    </row>
    <row r="112" spans="1:7" ht="12.75" customHeight="1">
      <c r="A112" s="8">
        <v>106</v>
      </c>
      <c r="B112" s="69" t="s">
        <v>41</v>
      </c>
      <c r="C112" s="70"/>
      <c r="D112" s="8" t="s">
        <v>193</v>
      </c>
      <c r="E112" s="58">
        <v>1478</v>
      </c>
      <c r="F112" s="9"/>
      <c r="G112" s="21"/>
    </row>
    <row r="113" spans="1:6" ht="12.75" customHeight="1">
      <c r="A113" s="8">
        <v>107</v>
      </c>
      <c r="B113" s="69" t="s">
        <v>149</v>
      </c>
      <c r="C113" s="70"/>
      <c r="D113" s="8" t="s">
        <v>9</v>
      </c>
      <c r="E113" s="61">
        <f>E112/E110*100</f>
        <v>39.17307182613305</v>
      </c>
      <c r="F113" s="9"/>
    </row>
    <row r="114" spans="1:6" ht="12.75" customHeight="1">
      <c r="A114" s="8">
        <v>108</v>
      </c>
      <c r="B114" s="69" t="s">
        <v>150</v>
      </c>
      <c r="C114" s="70"/>
      <c r="D114" s="8" t="s">
        <v>9</v>
      </c>
      <c r="E114" s="61">
        <f>E108/E110*100</f>
        <v>29.54280413464087</v>
      </c>
      <c r="F114" s="9"/>
    </row>
    <row r="115" spans="1:6" ht="12.75" customHeight="1">
      <c r="A115" s="8">
        <v>109</v>
      </c>
      <c r="B115" s="69" t="s">
        <v>42</v>
      </c>
      <c r="C115" s="70"/>
      <c r="D115" s="8" t="s">
        <v>193</v>
      </c>
      <c r="E115" s="62">
        <v>0</v>
      </c>
      <c r="F115" s="9"/>
    </row>
    <row r="116" spans="1:6" ht="12.75" customHeight="1">
      <c r="A116" s="8">
        <v>110</v>
      </c>
      <c r="B116" s="69" t="s">
        <v>151</v>
      </c>
      <c r="C116" s="70"/>
      <c r="D116" s="8" t="s">
        <v>9</v>
      </c>
      <c r="E116" s="63">
        <v>0</v>
      </c>
      <c r="F116" s="9"/>
    </row>
    <row r="117" spans="1:6" ht="12.75" customHeight="1">
      <c r="A117" s="8">
        <v>111</v>
      </c>
      <c r="B117" s="69" t="s">
        <v>43</v>
      </c>
      <c r="C117" s="70"/>
      <c r="D117" s="8" t="s">
        <v>193</v>
      </c>
      <c r="E117" s="58">
        <v>0</v>
      </c>
      <c r="F117" s="9"/>
    </row>
    <row r="118" spans="1:6" ht="12.75" customHeight="1">
      <c r="A118" s="8">
        <v>112</v>
      </c>
      <c r="B118" s="69" t="s">
        <v>44</v>
      </c>
      <c r="C118" s="70"/>
      <c r="D118" s="8" t="s">
        <v>193</v>
      </c>
      <c r="E118" s="14">
        <v>0</v>
      </c>
      <c r="F118" s="9"/>
    </row>
    <row r="119" spans="1:6" ht="12.75" customHeight="1">
      <c r="A119" s="8">
        <v>113</v>
      </c>
      <c r="B119" s="69" t="s">
        <v>152</v>
      </c>
      <c r="C119" s="70"/>
      <c r="D119" s="8" t="s">
        <v>9</v>
      </c>
      <c r="E119" s="52" t="s">
        <v>222</v>
      </c>
      <c r="F119" s="9"/>
    </row>
    <row r="120" spans="1:6" ht="27.75" customHeight="1">
      <c r="A120" s="22" t="s">
        <v>112</v>
      </c>
      <c r="B120" s="76" t="s">
        <v>197</v>
      </c>
      <c r="C120" s="77"/>
      <c r="D120" s="7" t="s">
        <v>90</v>
      </c>
      <c r="E120" s="23" t="s">
        <v>105</v>
      </c>
      <c r="F120" s="9"/>
    </row>
    <row r="121" spans="1:6" ht="12.75" customHeight="1">
      <c r="A121" s="10">
        <v>1</v>
      </c>
      <c r="B121" s="80" t="s">
        <v>207</v>
      </c>
      <c r="C121" s="81"/>
      <c r="D121" s="10" t="s">
        <v>0</v>
      </c>
      <c r="E121" s="14">
        <v>3</v>
      </c>
      <c r="F121" s="9"/>
    </row>
    <row r="122" spans="1:6" ht="12.75" customHeight="1">
      <c r="A122" s="8">
        <v>2</v>
      </c>
      <c r="B122" s="69" t="s">
        <v>1</v>
      </c>
      <c r="C122" s="70"/>
      <c r="D122" s="8" t="s">
        <v>2</v>
      </c>
      <c r="E122" s="14">
        <v>66140</v>
      </c>
      <c r="F122" s="9"/>
    </row>
    <row r="123" spans="1:6" ht="12.75" customHeight="1">
      <c r="A123" s="10">
        <v>3</v>
      </c>
      <c r="B123" s="69" t="s">
        <v>182</v>
      </c>
      <c r="C123" s="70"/>
      <c r="D123" s="8" t="s">
        <v>2</v>
      </c>
      <c r="E123" s="14">
        <f>E124+E125</f>
        <v>57855</v>
      </c>
      <c r="F123" s="9"/>
    </row>
    <row r="124" spans="1:6" ht="12.75" customHeight="1">
      <c r="A124" s="8">
        <v>4</v>
      </c>
      <c r="B124" s="67" t="s">
        <v>3</v>
      </c>
      <c r="C124" s="68"/>
      <c r="D124" s="8" t="s">
        <v>2</v>
      </c>
      <c r="E124" s="14">
        <v>51993</v>
      </c>
      <c r="F124" s="9"/>
    </row>
    <row r="125" spans="1:6" ht="12.75" customHeight="1">
      <c r="A125" s="10">
        <v>5</v>
      </c>
      <c r="B125" s="67" t="s">
        <v>114</v>
      </c>
      <c r="C125" s="68"/>
      <c r="D125" s="8" t="s">
        <v>2</v>
      </c>
      <c r="E125" s="14">
        <v>5862</v>
      </c>
      <c r="F125" s="9"/>
    </row>
    <row r="126" spans="1:6" ht="12.75" customHeight="1">
      <c r="A126" s="8">
        <v>6</v>
      </c>
      <c r="B126" s="69" t="s">
        <v>45</v>
      </c>
      <c r="C126" s="70"/>
      <c r="D126" s="8" t="s">
        <v>0</v>
      </c>
      <c r="E126" s="14">
        <f>E127+E128+E129</f>
        <v>22271</v>
      </c>
      <c r="F126" s="9"/>
    </row>
    <row r="127" spans="1:6" ht="12.75" customHeight="1">
      <c r="A127" s="10">
        <v>7</v>
      </c>
      <c r="B127" s="67" t="s">
        <v>6</v>
      </c>
      <c r="C127" s="68"/>
      <c r="D127" s="8" t="s">
        <v>0</v>
      </c>
      <c r="E127" s="14">
        <v>21332</v>
      </c>
      <c r="F127" s="9"/>
    </row>
    <row r="128" spans="1:6" ht="12.75" customHeight="1">
      <c r="A128" s="8">
        <v>8</v>
      </c>
      <c r="B128" s="67" t="s">
        <v>7</v>
      </c>
      <c r="C128" s="68"/>
      <c r="D128" s="8" t="s">
        <v>0</v>
      </c>
      <c r="E128" s="14">
        <v>74</v>
      </c>
      <c r="F128" s="9"/>
    </row>
    <row r="129" spans="1:6" ht="12.75" customHeight="1">
      <c r="A129" s="10">
        <v>9</v>
      </c>
      <c r="B129" s="67" t="s">
        <v>8</v>
      </c>
      <c r="C129" s="68"/>
      <c r="D129" s="8" t="s">
        <v>0</v>
      </c>
      <c r="E129" s="14">
        <v>865</v>
      </c>
      <c r="F129" s="9"/>
    </row>
    <row r="130" spans="1:6" ht="12.75" customHeight="1">
      <c r="A130" s="8">
        <v>10</v>
      </c>
      <c r="B130" s="69" t="s">
        <v>183</v>
      </c>
      <c r="C130" s="70"/>
      <c r="D130" s="8" t="s">
        <v>9</v>
      </c>
      <c r="E130" s="52">
        <f>E123/E122*100</f>
        <v>87.47354097369217</v>
      </c>
      <c r="F130" s="11"/>
    </row>
    <row r="131" spans="1:6" ht="12.75" customHeight="1">
      <c r="A131" s="10">
        <v>11</v>
      </c>
      <c r="B131" s="67" t="s">
        <v>123</v>
      </c>
      <c r="C131" s="68"/>
      <c r="D131" s="8" t="s">
        <v>9</v>
      </c>
      <c r="E131" s="52">
        <f>E124/E123*100</f>
        <v>89.86777288047706</v>
      </c>
      <c r="F131" s="9"/>
    </row>
    <row r="132" spans="1:6" ht="12.75" customHeight="1">
      <c r="A132" s="8">
        <v>12</v>
      </c>
      <c r="B132" s="67" t="s">
        <v>153</v>
      </c>
      <c r="C132" s="68"/>
      <c r="D132" s="8" t="s">
        <v>9</v>
      </c>
      <c r="E132" s="52">
        <f>E125/E123*100</f>
        <v>10.132227119522945</v>
      </c>
      <c r="F132" s="9"/>
    </row>
    <row r="133" spans="1:6" ht="12.75" customHeight="1">
      <c r="A133" s="10">
        <v>13</v>
      </c>
      <c r="B133" s="69" t="s">
        <v>46</v>
      </c>
      <c r="C133" s="70"/>
      <c r="D133" s="8" t="s">
        <v>0</v>
      </c>
      <c r="E133" s="14">
        <v>0</v>
      </c>
      <c r="F133" s="9"/>
    </row>
    <row r="134" spans="1:6" ht="12.75" customHeight="1">
      <c r="A134" s="8">
        <v>14</v>
      </c>
      <c r="B134" s="69" t="s">
        <v>154</v>
      </c>
      <c r="C134" s="70"/>
      <c r="D134" s="8" t="s">
        <v>9</v>
      </c>
      <c r="E134" s="54">
        <v>0</v>
      </c>
      <c r="F134" s="9"/>
    </row>
    <row r="135" spans="1:6" ht="12.75" customHeight="1">
      <c r="A135" s="10">
        <v>15</v>
      </c>
      <c r="B135" s="69" t="s">
        <v>47</v>
      </c>
      <c r="C135" s="70"/>
      <c r="D135" s="8" t="s">
        <v>12</v>
      </c>
      <c r="E135" s="26">
        <f>E136+E137+E138+E139</f>
        <v>133.4</v>
      </c>
      <c r="F135" s="9"/>
    </row>
    <row r="136" spans="1:6" ht="12.75" customHeight="1">
      <c r="A136" s="8">
        <v>16</v>
      </c>
      <c r="B136" s="67" t="s">
        <v>48</v>
      </c>
      <c r="C136" s="68"/>
      <c r="D136" s="8" t="s">
        <v>12</v>
      </c>
      <c r="E136" s="26">
        <v>22.2</v>
      </c>
      <c r="F136" s="9"/>
    </row>
    <row r="137" spans="1:6" ht="12.75" customHeight="1">
      <c r="A137" s="10">
        <v>17</v>
      </c>
      <c r="B137" s="67" t="s">
        <v>70</v>
      </c>
      <c r="C137" s="68"/>
      <c r="D137" s="8" t="s">
        <v>12</v>
      </c>
      <c r="E137" s="26">
        <v>39.5</v>
      </c>
      <c r="F137" s="9"/>
    </row>
    <row r="138" spans="1:6" ht="12.75" customHeight="1">
      <c r="A138" s="8">
        <v>18</v>
      </c>
      <c r="B138" s="67" t="s">
        <v>14</v>
      </c>
      <c r="C138" s="68"/>
      <c r="D138" s="8" t="s">
        <v>12</v>
      </c>
      <c r="E138" s="26">
        <v>42.2</v>
      </c>
      <c r="F138" s="9"/>
    </row>
    <row r="139" spans="1:6" ht="12.75" customHeight="1">
      <c r="A139" s="10">
        <v>19</v>
      </c>
      <c r="B139" s="67" t="s">
        <v>118</v>
      </c>
      <c r="C139" s="68"/>
      <c r="D139" s="8" t="s">
        <v>12</v>
      </c>
      <c r="E139" s="26">
        <v>29.5</v>
      </c>
      <c r="F139" s="9"/>
    </row>
    <row r="140" spans="1:6" ht="12.75" customHeight="1">
      <c r="A140" s="8">
        <v>20</v>
      </c>
      <c r="B140" s="69" t="s">
        <v>155</v>
      </c>
      <c r="C140" s="70"/>
      <c r="D140" s="8" t="s">
        <v>15</v>
      </c>
      <c r="E140" s="26">
        <f>E126/E135</f>
        <v>166.94902548725636</v>
      </c>
      <c r="F140" s="24"/>
    </row>
    <row r="141" spans="1:11" ht="12.75" customHeight="1">
      <c r="A141" s="10">
        <v>21</v>
      </c>
      <c r="B141" s="69" t="s">
        <v>16</v>
      </c>
      <c r="C141" s="70"/>
      <c r="D141" s="8" t="s">
        <v>12</v>
      </c>
      <c r="E141" s="26">
        <f>E142+E143+E144+E145</f>
        <v>46.25</v>
      </c>
      <c r="F141" s="9"/>
      <c r="J141" s="25"/>
      <c r="K141" s="25"/>
    </row>
    <row r="142" spans="1:6" ht="12.75" customHeight="1">
      <c r="A142" s="8">
        <v>22</v>
      </c>
      <c r="B142" s="67" t="s">
        <v>48</v>
      </c>
      <c r="C142" s="68"/>
      <c r="D142" s="8" t="s">
        <v>12</v>
      </c>
      <c r="E142" s="26">
        <v>8</v>
      </c>
      <c r="F142" s="9"/>
    </row>
    <row r="143" spans="1:6" ht="12.75" customHeight="1">
      <c r="A143" s="10">
        <v>23</v>
      </c>
      <c r="B143" s="67" t="s">
        <v>70</v>
      </c>
      <c r="C143" s="68"/>
      <c r="D143" s="8" t="s">
        <v>12</v>
      </c>
      <c r="E143" s="26">
        <v>14.2</v>
      </c>
      <c r="F143" s="9"/>
    </row>
    <row r="144" spans="1:6" ht="12.75" customHeight="1">
      <c r="A144" s="8">
        <v>24</v>
      </c>
      <c r="B144" s="67" t="s">
        <v>14</v>
      </c>
      <c r="C144" s="68"/>
      <c r="D144" s="8" t="s">
        <v>12</v>
      </c>
      <c r="E144" s="26">
        <v>14.05</v>
      </c>
      <c r="F144" s="9"/>
    </row>
    <row r="145" spans="1:6" ht="12.75" customHeight="1">
      <c r="A145" s="10">
        <v>25</v>
      </c>
      <c r="B145" s="67" t="s">
        <v>118</v>
      </c>
      <c r="C145" s="68"/>
      <c r="D145" s="8" t="s">
        <v>12</v>
      </c>
      <c r="E145" s="26">
        <v>10</v>
      </c>
      <c r="F145" s="9"/>
    </row>
    <row r="146" spans="1:6" ht="12.75" customHeight="1">
      <c r="A146" s="8">
        <v>26</v>
      </c>
      <c r="B146" s="69" t="s">
        <v>156</v>
      </c>
      <c r="C146" s="70"/>
      <c r="D146" s="8" t="s">
        <v>9</v>
      </c>
      <c r="E146" s="26">
        <f>E141/E135*100</f>
        <v>34.67016491754123</v>
      </c>
      <c r="F146" s="9"/>
    </row>
    <row r="147" spans="1:6" ht="12.75" customHeight="1">
      <c r="A147" s="10">
        <v>27</v>
      </c>
      <c r="B147" s="67" t="s">
        <v>157</v>
      </c>
      <c r="C147" s="68"/>
      <c r="D147" s="8" t="s">
        <v>9</v>
      </c>
      <c r="E147" s="26">
        <f>E142/E136*100</f>
        <v>36.03603603603604</v>
      </c>
      <c r="F147" s="9"/>
    </row>
    <row r="148" spans="1:6" ht="12.75" customHeight="1">
      <c r="A148" s="8">
        <v>28</v>
      </c>
      <c r="B148" s="67" t="s">
        <v>158</v>
      </c>
      <c r="C148" s="68"/>
      <c r="D148" s="8" t="s">
        <v>9</v>
      </c>
      <c r="E148" s="26">
        <f>E143/E137*100</f>
        <v>35.949367088607595</v>
      </c>
      <c r="F148" s="9"/>
    </row>
    <row r="149" spans="1:6" ht="12.75" customHeight="1">
      <c r="A149" s="10">
        <v>29</v>
      </c>
      <c r="B149" s="67" t="s">
        <v>159</v>
      </c>
      <c r="C149" s="68"/>
      <c r="D149" s="8" t="s">
        <v>9</v>
      </c>
      <c r="E149" s="26">
        <f>E144/E138*100</f>
        <v>33.29383886255924</v>
      </c>
      <c r="F149" s="9"/>
    </row>
    <row r="150" spans="1:6" ht="12.75" customHeight="1">
      <c r="A150" s="8">
        <v>30</v>
      </c>
      <c r="B150" s="67" t="s">
        <v>160</v>
      </c>
      <c r="C150" s="68"/>
      <c r="D150" s="8" t="s">
        <v>9</v>
      </c>
      <c r="E150" s="26">
        <f>E145/E139*100</f>
        <v>33.89830508474576</v>
      </c>
      <c r="F150" s="9"/>
    </row>
    <row r="151" spans="1:6" ht="12.75" customHeight="1">
      <c r="A151" s="10">
        <v>31</v>
      </c>
      <c r="B151" s="69" t="s">
        <v>49</v>
      </c>
      <c r="C151" s="70"/>
      <c r="D151" s="8" t="s">
        <v>2</v>
      </c>
      <c r="E151" s="57">
        <v>64</v>
      </c>
      <c r="F151" s="9"/>
    </row>
    <row r="152" spans="1:6" ht="12.75" customHeight="1">
      <c r="A152" s="8">
        <v>32</v>
      </c>
      <c r="B152" s="69" t="s">
        <v>50</v>
      </c>
      <c r="C152" s="70"/>
      <c r="D152" s="8" t="s">
        <v>2</v>
      </c>
      <c r="E152" s="57">
        <v>61</v>
      </c>
      <c r="F152" s="9"/>
    </row>
    <row r="153" spans="1:6" ht="12.75" customHeight="1">
      <c r="A153" s="10">
        <v>33</v>
      </c>
      <c r="B153" s="69" t="s">
        <v>161</v>
      </c>
      <c r="C153" s="70"/>
      <c r="D153" s="8" t="s">
        <v>184</v>
      </c>
      <c r="E153" s="14">
        <f>E152/E126*1000</f>
        <v>2.7389879215122805</v>
      </c>
      <c r="F153" s="9"/>
    </row>
    <row r="154" spans="1:6" ht="12.75" customHeight="1">
      <c r="A154" s="8">
        <v>34</v>
      </c>
      <c r="B154" s="69" t="s">
        <v>162</v>
      </c>
      <c r="C154" s="70"/>
      <c r="D154" s="8" t="s">
        <v>19</v>
      </c>
      <c r="E154" s="14">
        <f>E152/E135</f>
        <v>0.45727136431784104</v>
      </c>
      <c r="F154" s="9"/>
    </row>
    <row r="155" spans="1:6" ht="12.75" customHeight="1">
      <c r="A155" s="10">
        <v>35</v>
      </c>
      <c r="B155" s="69" t="s">
        <v>51</v>
      </c>
      <c r="C155" s="70"/>
      <c r="D155" s="8" t="s">
        <v>185</v>
      </c>
      <c r="E155" s="26">
        <v>424.51</v>
      </c>
      <c r="F155" s="9"/>
    </row>
    <row r="156" spans="1:6" ht="12.75" customHeight="1">
      <c r="A156" s="8">
        <v>36</v>
      </c>
      <c r="B156" s="67" t="s">
        <v>52</v>
      </c>
      <c r="C156" s="68"/>
      <c r="D156" s="8" t="s">
        <v>185</v>
      </c>
      <c r="E156" s="14">
        <v>0</v>
      </c>
      <c r="F156" s="9"/>
    </row>
    <row r="157" spans="1:6" ht="12.75" customHeight="1">
      <c r="A157" s="10">
        <v>37</v>
      </c>
      <c r="B157" s="74" t="s">
        <v>77</v>
      </c>
      <c r="C157" s="75"/>
      <c r="D157" s="8" t="s">
        <v>186</v>
      </c>
      <c r="E157" s="26">
        <f>E155/366</f>
        <v>1.1598633879781421</v>
      </c>
      <c r="F157" s="9"/>
    </row>
    <row r="158" spans="1:6" ht="12.75" customHeight="1">
      <c r="A158" s="8">
        <v>38</v>
      </c>
      <c r="B158" s="69" t="s">
        <v>198</v>
      </c>
      <c r="C158" s="70"/>
      <c r="D158" s="8" t="s">
        <v>185</v>
      </c>
      <c r="E158" s="26">
        <f>E155</f>
        <v>424.51</v>
      </c>
      <c r="F158" s="9"/>
    </row>
    <row r="159" spans="1:6" ht="12.75" customHeight="1">
      <c r="A159" s="10">
        <v>39</v>
      </c>
      <c r="B159" s="67" t="s">
        <v>53</v>
      </c>
      <c r="C159" s="68"/>
      <c r="D159" s="8" t="s">
        <v>185</v>
      </c>
      <c r="E159" s="14">
        <v>0</v>
      </c>
      <c r="F159" s="9"/>
    </row>
    <row r="160" spans="1:6" ht="12.75" customHeight="1">
      <c r="A160" s="8">
        <v>40</v>
      </c>
      <c r="B160" s="67" t="s">
        <v>54</v>
      </c>
      <c r="C160" s="68"/>
      <c r="D160" s="8" t="s">
        <v>185</v>
      </c>
      <c r="E160" s="14">
        <v>0</v>
      </c>
      <c r="F160" s="9"/>
    </row>
    <row r="161" spans="1:6" ht="12.75" customHeight="1">
      <c r="A161" s="10">
        <v>41</v>
      </c>
      <c r="B161" s="74" t="s">
        <v>75</v>
      </c>
      <c r="C161" s="75"/>
      <c r="D161" s="8" t="s">
        <v>186</v>
      </c>
      <c r="E161" s="26">
        <f>E158/366</f>
        <v>1.1598633879781421</v>
      </c>
      <c r="F161" s="9"/>
    </row>
    <row r="162" spans="1:6" ht="12.75" customHeight="1">
      <c r="A162" s="8">
        <v>42</v>
      </c>
      <c r="B162" s="69" t="s">
        <v>199</v>
      </c>
      <c r="C162" s="70"/>
      <c r="D162" s="8" t="s">
        <v>185</v>
      </c>
      <c r="E162" s="14">
        <v>0</v>
      </c>
      <c r="F162" s="13"/>
    </row>
    <row r="163" spans="1:6" ht="12.75" customHeight="1">
      <c r="A163" s="10">
        <v>43</v>
      </c>
      <c r="B163" s="69" t="s">
        <v>163</v>
      </c>
      <c r="C163" s="70"/>
      <c r="D163" s="8" t="s">
        <v>9</v>
      </c>
      <c r="E163" s="14">
        <v>0</v>
      </c>
      <c r="F163" s="9"/>
    </row>
    <row r="164" spans="1:6" ht="12.75" customHeight="1">
      <c r="A164" s="8">
        <v>44</v>
      </c>
      <c r="B164" s="69" t="s">
        <v>200</v>
      </c>
      <c r="C164" s="70"/>
      <c r="D164" s="8" t="s">
        <v>185</v>
      </c>
      <c r="E164" s="14">
        <v>0</v>
      </c>
      <c r="F164" s="13"/>
    </row>
    <row r="165" spans="1:6" ht="12.75" customHeight="1">
      <c r="A165" s="10">
        <v>45</v>
      </c>
      <c r="B165" s="69" t="s">
        <v>164</v>
      </c>
      <c r="C165" s="70"/>
      <c r="D165" s="8" t="s">
        <v>9</v>
      </c>
      <c r="E165" s="14">
        <v>0</v>
      </c>
      <c r="F165" s="9"/>
    </row>
    <row r="166" spans="1:6" ht="12.75" customHeight="1">
      <c r="A166" s="8">
        <v>46</v>
      </c>
      <c r="B166" s="69" t="s">
        <v>55</v>
      </c>
      <c r="C166" s="70"/>
      <c r="D166" s="8" t="s">
        <v>185</v>
      </c>
      <c r="E166" s="26">
        <f>E158</f>
        <v>424.51</v>
      </c>
      <c r="F166" s="9"/>
    </row>
    <row r="167" spans="1:6" ht="12.75" customHeight="1">
      <c r="A167" s="10">
        <v>47</v>
      </c>
      <c r="B167" s="65" t="s">
        <v>165</v>
      </c>
      <c r="C167" s="65"/>
      <c r="D167" s="8" t="s">
        <v>9</v>
      </c>
      <c r="E167" s="54">
        <f>E166/E155*100</f>
        <v>100</v>
      </c>
      <c r="F167" s="9"/>
    </row>
    <row r="168" spans="1:6" ht="12.75" customHeight="1">
      <c r="A168" s="8">
        <v>48</v>
      </c>
      <c r="B168" s="65" t="s">
        <v>212</v>
      </c>
      <c r="C168" s="65"/>
      <c r="D168" s="8" t="s">
        <v>185</v>
      </c>
      <c r="E168" s="26">
        <v>141.88</v>
      </c>
      <c r="F168" s="9"/>
    </row>
    <row r="169" spans="1:6" ht="12.75" customHeight="1">
      <c r="A169" s="10">
        <v>49</v>
      </c>
      <c r="B169" s="66" t="s">
        <v>25</v>
      </c>
      <c r="C169" s="66"/>
      <c r="D169" s="8" t="s">
        <v>185</v>
      </c>
      <c r="E169" s="26">
        <v>114.45</v>
      </c>
      <c r="F169" s="9"/>
    </row>
    <row r="170" spans="1:6" ht="12.75" customHeight="1">
      <c r="A170" s="8">
        <v>50</v>
      </c>
      <c r="B170" s="69" t="s">
        <v>121</v>
      </c>
      <c r="C170" s="70"/>
      <c r="D170" s="8" t="s">
        <v>0</v>
      </c>
      <c r="E170" s="14">
        <v>320</v>
      </c>
      <c r="F170" s="9"/>
    </row>
    <row r="171" spans="1:6" ht="12.75" customHeight="1">
      <c r="A171" s="10">
        <v>51</v>
      </c>
      <c r="B171" s="69" t="s">
        <v>166</v>
      </c>
      <c r="C171" s="70"/>
      <c r="D171" s="8" t="s">
        <v>15</v>
      </c>
      <c r="E171" s="14">
        <f>E170/E135</f>
        <v>2.39880059970015</v>
      </c>
      <c r="F171" s="9"/>
    </row>
    <row r="172" spans="1:6" ht="12.75" customHeight="1">
      <c r="A172" s="8">
        <v>52</v>
      </c>
      <c r="B172" s="69" t="s">
        <v>213</v>
      </c>
      <c r="C172" s="70"/>
      <c r="D172" s="8" t="s">
        <v>56</v>
      </c>
      <c r="E172" s="14">
        <v>0</v>
      </c>
      <c r="F172" s="9"/>
    </row>
    <row r="173" spans="1:6" ht="12.75" customHeight="1">
      <c r="A173" s="10">
        <v>53</v>
      </c>
      <c r="B173" s="69" t="s">
        <v>167</v>
      </c>
      <c r="C173" s="70"/>
      <c r="D173" s="8" t="s">
        <v>37</v>
      </c>
      <c r="E173" s="26">
        <f>E172/E135</f>
        <v>0</v>
      </c>
      <c r="F173" s="9"/>
    </row>
    <row r="174" spans="1:6" ht="12.75" customHeight="1">
      <c r="A174" s="8">
        <v>54</v>
      </c>
      <c r="B174" s="69" t="s">
        <v>168</v>
      </c>
      <c r="C174" s="70"/>
      <c r="D174" s="8" t="s">
        <v>76</v>
      </c>
      <c r="E174" s="26">
        <f>E155/E123*1000000/366</f>
        <v>20.047764030388766</v>
      </c>
      <c r="F174" s="9"/>
    </row>
    <row r="175" spans="1:6" ht="12.75" customHeight="1">
      <c r="A175" s="10">
        <v>55</v>
      </c>
      <c r="B175" s="69" t="s">
        <v>169</v>
      </c>
      <c r="C175" s="70"/>
      <c r="D175" s="8" t="s">
        <v>76</v>
      </c>
      <c r="E175" s="14">
        <f>0</f>
        <v>0</v>
      </c>
      <c r="F175" s="9"/>
    </row>
    <row r="176" spans="1:6" ht="12.75" customHeight="1">
      <c r="A176" s="8">
        <v>56</v>
      </c>
      <c r="B176" s="69" t="s">
        <v>179</v>
      </c>
      <c r="C176" s="70"/>
      <c r="D176" s="8" t="s">
        <v>0</v>
      </c>
      <c r="E176" s="14">
        <v>7</v>
      </c>
      <c r="F176" s="9"/>
    </row>
    <row r="177" spans="1:6" ht="12.75" customHeight="1">
      <c r="A177" s="10">
        <v>57</v>
      </c>
      <c r="B177" s="69" t="s">
        <v>57</v>
      </c>
      <c r="C177" s="70"/>
      <c r="D177" s="8" t="s">
        <v>0</v>
      </c>
      <c r="E177" s="14">
        <v>0</v>
      </c>
      <c r="F177" s="9"/>
    </row>
    <row r="178" spans="1:6" ht="15" customHeight="1">
      <c r="A178" s="8">
        <v>58</v>
      </c>
      <c r="B178" s="74" t="s">
        <v>71</v>
      </c>
      <c r="C178" s="75"/>
      <c r="D178" s="8" t="s">
        <v>0</v>
      </c>
      <c r="E178" s="14">
        <v>29</v>
      </c>
      <c r="F178" s="9"/>
    </row>
    <row r="179" spans="1:6" ht="12.75" customHeight="1">
      <c r="A179" s="10">
        <v>59</v>
      </c>
      <c r="B179" s="74" t="s">
        <v>67</v>
      </c>
      <c r="C179" s="75"/>
      <c r="D179" s="8" t="s">
        <v>0</v>
      </c>
      <c r="E179" s="14">
        <v>7</v>
      </c>
      <c r="F179" s="9"/>
    </row>
    <row r="180" spans="1:6" ht="12.75" customHeight="1">
      <c r="A180" s="8">
        <v>60</v>
      </c>
      <c r="B180" s="74" t="s">
        <v>78</v>
      </c>
      <c r="C180" s="75"/>
      <c r="D180" s="8" t="s">
        <v>0</v>
      </c>
      <c r="E180" s="14">
        <v>0</v>
      </c>
      <c r="F180" s="9"/>
    </row>
    <row r="181" spans="1:6" ht="12.75" customHeight="1">
      <c r="A181" s="10">
        <v>61</v>
      </c>
      <c r="B181" s="67" t="s">
        <v>109</v>
      </c>
      <c r="C181" s="68"/>
      <c r="D181" s="8" t="s">
        <v>0</v>
      </c>
      <c r="E181" s="14">
        <v>0</v>
      </c>
      <c r="F181" s="9"/>
    </row>
    <row r="182" spans="1:6" ht="12.75" customHeight="1">
      <c r="A182" s="8">
        <v>62</v>
      </c>
      <c r="B182" s="67" t="s">
        <v>110</v>
      </c>
      <c r="C182" s="68"/>
      <c r="D182" s="8" t="s">
        <v>0</v>
      </c>
      <c r="E182" s="14">
        <v>0</v>
      </c>
      <c r="F182" s="9"/>
    </row>
    <row r="183" spans="1:6" ht="12.75" customHeight="1">
      <c r="A183" s="10">
        <v>63</v>
      </c>
      <c r="B183" s="67" t="s">
        <v>111</v>
      </c>
      <c r="C183" s="68"/>
      <c r="D183" s="8" t="s">
        <v>0</v>
      </c>
      <c r="E183" s="14">
        <v>0</v>
      </c>
      <c r="F183" s="9"/>
    </row>
    <row r="184" spans="1:6" ht="12.75" customHeight="1">
      <c r="A184" s="8">
        <v>64</v>
      </c>
      <c r="B184" s="74" t="s">
        <v>66</v>
      </c>
      <c r="C184" s="75"/>
      <c r="D184" s="8" t="s">
        <v>0</v>
      </c>
      <c r="E184" s="14">
        <v>0</v>
      </c>
      <c r="F184" s="9"/>
    </row>
    <row r="185" spans="1:6" ht="12.75" customHeight="1">
      <c r="A185" s="10">
        <v>65</v>
      </c>
      <c r="B185" s="79" t="s">
        <v>68</v>
      </c>
      <c r="C185" s="79"/>
      <c r="D185" s="16" t="s">
        <v>0</v>
      </c>
      <c r="E185" s="14">
        <v>0</v>
      </c>
      <c r="F185" s="9"/>
    </row>
    <row r="186" spans="1:6" ht="12.75" customHeight="1">
      <c r="A186" s="8">
        <v>66</v>
      </c>
      <c r="B186" s="79" t="s">
        <v>69</v>
      </c>
      <c r="C186" s="79"/>
      <c r="D186" s="16" t="s">
        <v>0</v>
      </c>
      <c r="E186" s="14">
        <v>1</v>
      </c>
      <c r="F186" s="9"/>
    </row>
    <row r="187" spans="1:6" ht="12.75" customHeight="1">
      <c r="A187" s="10">
        <v>67</v>
      </c>
      <c r="B187" s="79" t="s">
        <v>106</v>
      </c>
      <c r="C187" s="79"/>
      <c r="D187" s="16" t="s">
        <v>0</v>
      </c>
      <c r="E187" s="14">
        <v>7</v>
      </c>
      <c r="F187" s="9"/>
    </row>
    <row r="188" spans="1:6" ht="12.75" customHeight="1">
      <c r="A188" s="8">
        <v>68</v>
      </c>
      <c r="B188" s="65" t="s">
        <v>58</v>
      </c>
      <c r="C188" s="65"/>
      <c r="D188" s="16" t="s">
        <v>186</v>
      </c>
      <c r="E188" s="12">
        <v>72</v>
      </c>
      <c r="F188" s="9"/>
    </row>
    <row r="189" spans="1:6" ht="12.75" customHeight="1">
      <c r="A189" s="10">
        <v>69</v>
      </c>
      <c r="B189" s="93" t="s">
        <v>72</v>
      </c>
      <c r="C189" s="93"/>
      <c r="D189" s="16" t="s">
        <v>186</v>
      </c>
      <c r="E189" s="12">
        <v>32.99</v>
      </c>
      <c r="F189" s="9"/>
    </row>
    <row r="190" spans="1:6" ht="12.75" customHeight="1">
      <c r="A190" s="8">
        <v>70</v>
      </c>
      <c r="B190" s="65" t="s">
        <v>59</v>
      </c>
      <c r="C190" s="65"/>
      <c r="D190" s="16" t="s">
        <v>186</v>
      </c>
      <c r="E190" s="14">
        <v>0</v>
      </c>
      <c r="F190" s="9"/>
    </row>
    <row r="191" spans="1:6" ht="12.75" customHeight="1">
      <c r="A191" s="10">
        <v>71</v>
      </c>
      <c r="B191" s="69" t="s">
        <v>170</v>
      </c>
      <c r="C191" s="70"/>
      <c r="D191" s="8" t="s">
        <v>9</v>
      </c>
      <c r="E191" s="26">
        <f>E155/366/E188*100</f>
        <v>1.610921372191864</v>
      </c>
      <c r="F191" s="9"/>
    </row>
    <row r="192" spans="1:6" ht="12.75" customHeight="1">
      <c r="A192" s="8">
        <v>72</v>
      </c>
      <c r="B192" s="69" t="s">
        <v>171</v>
      </c>
      <c r="C192" s="70"/>
      <c r="D192" s="8" t="s">
        <v>9</v>
      </c>
      <c r="E192" s="14">
        <v>0</v>
      </c>
      <c r="F192" s="9"/>
    </row>
    <row r="193" spans="1:6" ht="12.75" customHeight="1">
      <c r="A193" s="10">
        <v>73</v>
      </c>
      <c r="B193" s="69" t="s">
        <v>89</v>
      </c>
      <c r="C193" s="70"/>
      <c r="D193" s="8" t="s">
        <v>202</v>
      </c>
      <c r="E193" s="26">
        <v>179.2</v>
      </c>
      <c r="F193" s="9"/>
    </row>
    <row r="194" spans="1:6" ht="12.75" customHeight="1">
      <c r="A194" s="8">
        <v>74</v>
      </c>
      <c r="B194" s="27" t="s">
        <v>73</v>
      </c>
      <c r="C194" s="28"/>
      <c r="D194" s="8" t="s">
        <v>202</v>
      </c>
      <c r="E194" s="14">
        <v>0</v>
      </c>
      <c r="F194" s="9"/>
    </row>
    <row r="195" spans="1:6" ht="13.5" customHeight="1">
      <c r="A195" s="10">
        <v>75</v>
      </c>
      <c r="B195" s="67" t="s">
        <v>172</v>
      </c>
      <c r="C195" s="68"/>
      <c r="D195" s="8" t="s">
        <v>39</v>
      </c>
      <c r="E195" s="14">
        <v>0</v>
      </c>
      <c r="F195" s="9"/>
    </row>
    <row r="196" spans="1:6" ht="12.75" customHeight="1">
      <c r="A196" s="8">
        <v>76</v>
      </c>
      <c r="B196" s="67" t="s">
        <v>74</v>
      </c>
      <c r="C196" s="68"/>
      <c r="D196" s="8" t="s">
        <v>202</v>
      </c>
      <c r="E196" s="26">
        <f>E193</f>
        <v>179.2</v>
      </c>
      <c r="F196" s="9"/>
    </row>
    <row r="197" spans="1:6" ht="16.5" customHeight="1">
      <c r="A197" s="10">
        <v>77</v>
      </c>
      <c r="B197" s="67" t="s">
        <v>201</v>
      </c>
      <c r="C197" s="68"/>
      <c r="D197" s="8" t="s">
        <v>39</v>
      </c>
      <c r="E197" s="20">
        <f>E196/E166</f>
        <v>0.42213375421073707</v>
      </c>
      <c r="F197" s="9"/>
    </row>
    <row r="198" spans="1:6" ht="12.75" customHeight="1">
      <c r="A198" s="8">
        <v>78</v>
      </c>
      <c r="B198" s="69" t="s">
        <v>83</v>
      </c>
      <c r="C198" s="70"/>
      <c r="D198" s="8" t="s">
        <v>193</v>
      </c>
      <c r="E198" s="58">
        <v>645</v>
      </c>
      <c r="F198" s="9"/>
    </row>
    <row r="199" spans="1:6" ht="12.75" customHeight="1">
      <c r="A199" s="10">
        <v>79</v>
      </c>
      <c r="B199" s="69" t="s">
        <v>173</v>
      </c>
      <c r="C199" s="70"/>
      <c r="D199" s="8" t="s">
        <v>39</v>
      </c>
      <c r="E199" s="59">
        <f>E193/E155</f>
        <v>0.42213375421073707</v>
      </c>
      <c r="F199" s="9"/>
    </row>
    <row r="200" spans="1:6" ht="12.75" customHeight="1">
      <c r="A200" s="8">
        <v>80</v>
      </c>
      <c r="B200" s="69" t="s">
        <v>60</v>
      </c>
      <c r="C200" s="70"/>
      <c r="D200" s="8" t="s">
        <v>193</v>
      </c>
      <c r="E200" s="58">
        <v>4368</v>
      </c>
      <c r="F200" s="9"/>
    </row>
    <row r="201" spans="1:6" ht="12.75" customHeight="1">
      <c r="A201" s="10">
        <v>81</v>
      </c>
      <c r="B201" s="69" t="s">
        <v>174</v>
      </c>
      <c r="C201" s="70"/>
      <c r="D201" s="8" t="s">
        <v>204</v>
      </c>
      <c r="E201" s="58">
        <f>E200/E168</f>
        <v>30.78658020862701</v>
      </c>
      <c r="F201" s="9"/>
    </row>
    <row r="202" spans="1:6" ht="12.75" customHeight="1">
      <c r="A202" s="8">
        <v>82</v>
      </c>
      <c r="B202" s="69" t="s">
        <v>41</v>
      </c>
      <c r="C202" s="70"/>
      <c r="D202" s="8" t="s">
        <v>193</v>
      </c>
      <c r="E202" s="64">
        <v>1242</v>
      </c>
      <c r="F202" s="9"/>
    </row>
    <row r="203" spans="1:6" ht="12.75" customHeight="1">
      <c r="A203" s="10">
        <v>83</v>
      </c>
      <c r="B203" s="69" t="s">
        <v>175</v>
      </c>
      <c r="C203" s="70"/>
      <c r="D203" s="8" t="s">
        <v>9</v>
      </c>
      <c r="E203" s="61">
        <f>E202/E200*100</f>
        <v>28.434065934065934</v>
      </c>
      <c r="F203" s="9"/>
    </row>
    <row r="204" spans="1:6" ht="12.75" customHeight="1">
      <c r="A204" s="8">
        <v>84</v>
      </c>
      <c r="B204" s="69" t="s">
        <v>176</v>
      </c>
      <c r="C204" s="70"/>
      <c r="D204" s="8" t="s">
        <v>9</v>
      </c>
      <c r="E204" s="61">
        <f>E198/E200*100</f>
        <v>14.766483516483516</v>
      </c>
      <c r="F204" s="9"/>
    </row>
    <row r="205" spans="1:6" ht="12.75" customHeight="1">
      <c r="A205" s="10">
        <v>85</v>
      </c>
      <c r="B205" s="100" t="s">
        <v>43</v>
      </c>
      <c r="C205" s="101"/>
      <c r="D205" s="8" t="s">
        <v>193</v>
      </c>
      <c r="E205" s="58">
        <v>0</v>
      </c>
      <c r="F205" s="9"/>
    </row>
    <row r="206" spans="1:6" ht="12.75" customHeight="1">
      <c r="A206" s="8">
        <v>86</v>
      </c>
      <c r="B206" s="69" t="s">
        <v>44</v>
      </c>
      <c r="C206" s="70"/>
      <c r="D206" s="8" t="s">
        <v>193</v>
      </c>
      <c r="E206" s="14">
        <v>0</v>
      </c>
      <c r="F206" s="9"/>
    </row>
    <row r="207" spans="1:6" ht="12.75" customHeight="1">
      <c r="A207" s="10">
        <v>87</v>
      </c>
      <c r="B207" s="69" t="s">
        <v>177</v>
      </c>
      <c r="C207" s="70"/>
      <c r="D207" s="8" t="s">
        <v>9</v>
      </c>
      <c r="E207" s="52" t="s">
        <v>222</v>
      </c>
      <c r="F207" s="9"/>
    </row>
    <row r="208" spans="1:5" ht="12.75" customHeight="1">
      <c r="A208" s="29"/>
      <c r="B208" s="29"/>
      <c r="C208" s="29"/>
      <c r="D208" s="29"/>
      <c r="E208" s="29"/>
    </row>
    <row r="209" spans="1:5" ht="25.5" customHeight="1">
      <c r="A209" s="29"/>
      <c r="B209" s="99" t="s">
        <v>214</v>
      </c>
      <c r="C209" s="99"/>
      <c r="D209" s="99"/>
      <c r="E209" s="99"/>
    </row>
    <row r="210" spans="1:5" ht="12.75" customHeight="1">
      <c r="A210" s="30"/>
      <c r="B210" s="98"/>
      <c r="C210" s="98"/>
      <c r="D210" s="29"/>
      <c r="E210" s="29"/>
    </row>
    <row r="211" spans="1:5" ht="12.75" customHeight="1">
      <c r="A211" s="29"/>
      <c r="B211" s="97" t="s">
        <v>97</v>
      </c>
      <c r="C211" s="97"/>
      <c r="D211" s="32" t="s">
        <v>0</v>
      </c>
      <c r="E211" s="55">
        <v>420</v>
      </c>
    </row>
    <row r="212" spans="1:5" ht="12.75" customHeight="1">
      <c r="A212" s="29"/>
      <c r="B212" s="97" t="s">
        <v>98</v>
      </c>
      <c r="C212" s="97"/>
      <c r="D212" s="32" t="s">
        <v>0</v>
      </c>
      <c r="E212" s="55">
        <v>20703</v>
      </c>
    </row>
    <row r="213" spans="1:5" ht="12.75" customHeight="1">
      <c r="A213" s="29"/>
      <c r="B213" s="97" t="s">
        <v>99</v>
      </c>
      <c r="C213" s="97"/>
      <c r="D213" s="32" t="s">
        <v>0</v>
      </c>
      <c r="E213" s="55">
        <v>3052</v>
      </c>
    </row>
    <row r="214" spans="1:5" ht="12.75" customHeight="1">
      <c r="A214" s="29"/>
      <c r="B214" s="97" t="s">
        <v>100</v>
      </c>
      <c r="C214" s="97"/>
      <c r="D214" s="32" t="s">
        <v>0</v>
      </c>
      <c r="E214" s="55">
        <v>91</v>
      </c>
    </row>
    <row r="215" spans="1:5" ht="12.75" customHeight="1">
      <c r="A215" s="29"/>
      <c r="B215" s="97" t="s">
        <v>101</v>
      </c>
      <c r="C215" s="97"/>
      <c r="D215" s="32" t="s">
        <v>0</v>
      </c>
      <c r="E215" s="55">
        <v>18974</v>
      </c>
    </row>
    <row r="216" spans="1:5" ht="12.75" customHeight="1">
      <c r="A216" s="29"/>
      <c r="B216" s="97" t="s">
        <v>102</v>
      </c>
      <c r="C216" s="97"/>
      <c r="D216" s="32" t="s">
        <v>0</v>
      </c>
      <c r="E216" s="55">
        <v>2216</v>
      </c>
    </row>
    <row r="217" spans="1:5" ht="12.75" customHeight="1">
      <c r="A217" s="29"/>
      <c r="B217" s="29"/>
      <c r="C217" s="29"/>
      <c r="D217" s="29"/>
      <c r="E217" s="29"/>
    </row>
    <row r="218" spans="1:5" ht="12.75" customHeight="1">
      <c r="A218" s="30" t="s">
        <v>208</v>
      </c>
      <c r="B218" s="96" t="s">
        <v>218</v>
      </c>
      <c r="C218" s="96"/>
      <c r="D218" s="29"/>
      <c r="E218" s="29"/>
    </row>
    <row r="219" spans="1:5" ht="12.75" customHeight="1">
      <c r="A219" s="30"/>
      <c r="B219" s="31" t="s">
        <v>103</v>
      </c>
      <c r="C219" s="72" t="s">
        <v>210</v>
      </c>
      <c r="D219" s="72"/>
      <c r="E219" s="29"/>
    </row>
    <row r="220" spans="1:5" ht="12.75" customHeight="1">
      <c r="A220" s="30">
        <v>1</v>
      </c>
      <c r="B220" s="49" t="s">
        <v>217</v>
      </c>
      <c r="C220" s="34"/>
      <c r="D220" s="29"/>
      <c r="E220" s="55">
        <v>66140</v>
      </c>
    </row>
    <row r="221" spans="1:5" ht="12.75" customHeight="1">
      <c r="A221" s="30" t="s">
        <v>108</v>
      </c>
      <c r="B221" s="50" t="s">
        <v>223</v>
      </c>
      <c r="C221" s="73" t="s">
        <v>210</v>
      </c>
      <c r="D221" s="73"/>
      <c r="E221" s="29"/>
    </row>
    <row r="222" spans="1:5" ht="12.75" customHeight="1">
      <c r="A222" s="30"/>
      <c r="B222" s="33"/>
      <c r="C222" s="34"/>
      <c r="D222" s="29"/>
      <c r="E222" s="29"/>
    </row>
    <row r="223" spans="1:5" ht="12.75" customHeight="1">
      <c r="A223" s="35" t="s">
        <v>209</v>
      </c>
      <c r="B223" s="96" t="s">
        <v>219</v>
      </c>
      <c r="C223" s="96"/>
      <c r="D223" s="29"/>
      <c r="E223" s="29"/>
    </row>
    <row r="224" spans="1:5" ht="12.75" customHeight="1">
      <c r="A224" s="30"/>
      <c r="B224" s="33" t="s">
        <v>103</v>
      </c>
      <c r="C224" s="73" t="s">
        <v>210</v>
      </c>
      <c r="D224" s="73"/>
      <c r="E224" s="29"/>
    </row>
    <row r="225" spans="1:5" ht="12.75" customHeight="1">
      <c r="A225" s="30">
        <v>1</v>
      </c>
      <c r="B225" s="49" t="s">
        <v>217</v>
      </c>
      <c r="C225" s="36"/>
      <c r="D225" s="29"/>
      <c r="E225" s="55">
        <v>66140</v>
      </c>
    </row>
    <row r="226" spans="1:5" ht="12.75" customHeight="1">
      <c r="A226" s="30"/>
      <c r="B226" s="33"/>
      <c r="C226" s="36"/>
      <c r="D226" s="29"/>
      <c r="E226" s="29"/>
    </row>
    <row r="227" spans="1:5" ht="12.75" customHeight="1">
      <c r="A227" s="30"/>
      <c r="B227" s="33"/>
      <c r="C227" s="36"/>
      <c r="D227" s="29"/>
      <c r="E227" s="29"/>
    </row>
    <row r="228" spans="1:5" ht="15">
      <c r="A228" s="103" t="s">
        <v>221</v>
      </c>
      <c r="B228" s="103"/>
      <c r="C228" s="37" t="s">
        <v>91</v>
      </c>
      <c r="D228" s="86" t="s">
        <v>215</v>
      </c>
      <c r="E228" s="86"/>
    </row>
    <row r="229" spans="1:5" ht="14.25" customHeight="1">
      <c r="A229" s="102" t="s">
        <v>116</v>
      </c>
      <c r="B229" s="102"/>
      <c r="C229" s="38" t="s">
        <v>93</v>
      </c>
      <c r="D229" s="78" t="s">
        <v>94</v>
      </c>
      <c r="E229" s="78"/>
    </row>
    <row r="230" spans="1:5" ht="13.5" customHeight="1">
      <c r="A230" s="39"/>
      <c r="B230" s="40"/>
      <c r="C230" s="4"/>
      <c r="D230" s="4"/>
      <c r="E230" s="4"/>
    </row>
    <row r="231" spans="1:5" ht="12.75" customHeight="1" hidden="1">
      <c r="A231" s="41"/>
      <c r="B231" s="40"/>
      <c r="C231" s="42"/>
      <c r="D231" s="43"/>
      <c r="E231" s="44"/>
    </row>
    <row r="232" spans="1:5" ht="15.75">
      <c r="A232" s="88" t="s">
        <v>107</v>
      </c>
      <c r="B232" s="88"/>
      <c r="C232" s="45" t="s">
        <v>95</v>
      </c>
      <c r="D232" s="89" t="s">
        <v>92</v>
      </c>
      <c r="E232" s="89"/>
    </row>
    <row r="233" spans="1:5" ht="12.75" customHeight="1">
      <c r="A233" s="46"/>
      <c r="B233" s="47"/>
      <c r="C233" s="38" t="s">
        <v>93</v>
      </c>
      <c r="D233" s="78" t="s">
        <v>94</v>
      </c>
      <c r="E233" s="78"/>
    </row>
    <row r="234" spans="1:5" ht="21.75" customHeight="1">
      <c r="A234" s="87" t="s">
        <v>216</v>
      </c>
      <c r="B234" s="87"/>
      <c r="C234" s="48" t="s">
        <v>96</v>
      </c>
      <c r="D234" s="86" t="s">
        <v>225</v>
      </c>
      <c r="E234" s="86"/>
    </row>
    <row r="235" spans="3:5" ht="15.75" customHeight="1">
      <c r="C235" s="38" t="s">
        <v>93</v>
      </c>
      <c r="D235" s="78" t="s">
        <v>94</v>
      </c>
      <c r="E235" s="78"/>
    </row>
  </sheetData>
  <sheetProtection/>
  <mergeCells count="232">
    <mergeCell ref="B205:C205"/>
    <mergeCell ref="B94:C94"/>
    <mergeCell ref="B203:C203"/>
    <mergeCell ref="D229:E229"/>
    <mergeCell ref="A229:B229"/>
    <mergeCell ref="D228:E228"/>
    <mergeCell ref="B213:C213"/>
    <mergeCell ref="B211:C211"/>
    <mergeCell ref="A228:B228"/>
    <mergeCell ref="B207:C207"/>
    <mergeCell ref="B210:C210"/>
    <mergeCell ref="B81:C81"/>
    <mergeCell ref="B209:E209"/>
    <mergeCell ref="B206:C206"/>
    <mergeCell ref="B59:C59"/>
    <mergeCell ref="B67:C67"/>
    <mergeCell ref="B95:C95"/>
    <mergeCell ref="B91:C91"/>
    <mergeCell ref="B85:C85"/>
    <mergeCell ref="B69:C69"/>
    <mergeCell ref="B92:C92"/>
    <mergeCell ref="B218:C218"/>
    <mergeCell ref="B223:C223"/>
    <mergeCell ref="B212:C212"/>
    <mergeCell ref="B214:C214"/>
    <mergeCell ref="B215:C215"/>
    <mergeCell ref="B216:C216"/>
    <mergeCell ref="B202:C202"/>
    <mergeCell ref="B182:C182"/>
    <mergeCell ref="B178:C178"/>
    <mergeCell ref="B13:C13"/>
    <mergeCell ref="B8:C8"/>
    <mergeCell ref="B24:C24"/>
    <mergeCell ref="B9:C9"/>
    <mergeCell ref="B14:C14"/>
    <mergeCell ref="B23:C23"/>
    <mergeCell ref="B18:C18"/>
    <mergeCell ref="B21:C21"/>
    <mergeCell ref="B82:C82"/>
    <mergeCell ref="B15:C15"/>
    <mergeCell ref="B30:C30"/>
    <mergeCell ref="B25:C25"/>
    <mergeCell ref="B16:C16"/>
    <mergeCell ref="B17:C17"/>
    <mergeCell ref="B28:C28"/>
    <mergeCell ref="B29:C29"/>
    <mergeCell ref="B20:C20"/>
    <mergeCell ref="B22:C22"/>
    <mergeCell ref="G3:H3"/>
    <mergeCell ref="G4:H4"/>
    <mergeCell ref="G5:H5"/>
    <mergeCell ref="B12:C12"/>
    <mergeCell ref="B6:C6"/>
    <mergeCell ref="B7:C7"/>
    <mergeCell ref="B11:C11"/>
    <mergeCell ref="B4:E4"/>
    <mergeCell ref="B86:C86"/>
    <mergeCell ref="B93:C93"/>
    <mergeCell ref="B87:C87"/>
    <mergeCell ref="B88:C88"/>
    <mergeCell ref="B90:C90"/>
    <mergeCell ref="B167:C167"/>
    <mergeCell ref="B96:C96"/>
    <mergeCell ref="B164:C164"/>
    <mergeCell ref="B162:C162"/>
    <mergeCell ref="B166:C166"/>
    <mergeCell ref="B173:C173"/>
    <mergeCell ref="B191:C191"/>
    <mergeCell ref="B189:C189"/>
    <mergeCell ref="B190:C190"/>
    <mergeCell ref="B84:C84"/>
    <mergeCell ref="B175:C175"/>
    <mergeCell ref="B140:C140"/>
    <mergeCell ref="B133:C133"/>
    <mergeCell ref="B132:C132"/>
    <mergeCell ref="B184:C184"/>
    <mergeCell ref="B196:C196"/>
    <mergeCell ref="B195:C195"/>
    <mergeCell ref="B180:C180"/>
    <mergeCell ref="B185:C185"/>
    <mergeCell ref="B197:C197"/>
    <mergeCell ref="B130:C130"/>
    <mergeCell ref="B181:C181"/>
    <mergeCell ref="B174:C174"/>
    <mergeCell ref="B176:C176"/>
    <mergeCell ref="B183:C183"/>
    <mergeCell ref="B201:C201"/>
    <mergeCell ref="B186:C186"/>
    <mergeCell ref="B187:C187"/>
    <mergeCell ref="B200:C200"/>
    <mergeCell ref="B204:C204"/>
    <mergeCell ref="B188:C188"/>
    <mergeCell ref="B192:C192"/>
    <mergeCell ref="B193:C193"/>
    <mergeCell ref="B199:C199"/>
    <mergeCell ref="B198:C198"/>
    <mergeCell ref="B171:C171"/>
    <mergeCell ref="B145:C145"/>
    <mergeCell ref="B154:C154"/>
    <mergeCell ref="B160:C160"/>
    <mergeCell ref="B146:C146"/>
    <mergeCell ref="A2:E2"/>
    <mergeCell ref="B5:E5"/>
    <mergeCell ref="B45:C45"/>
    <mergeCell ref="B3:E3"/>
    <mergeCell ref="B10:C10"/>
    <mergeCell ref="B27:C27"/>
    <mergeCell ref="B19:C19"/>
    <mergeCell ref="B26:C26"/>
    <mergeCell ref="D235:E235"/>
    <mergeCell ref="A234:B234"/>
    <mergeCell ref="B51:C51"/>
    <mergeCell ref="B50:C50"/>
    <mergeCell ref="A232:B232"/>
    <mergeCell ref="D232:E232"/>
    <mergeCell ref="B53:C53"/>
    <mergeCell ref="B77:C77"/>
    <mergeCell ref="D234:E234"/>
    <mergeCell ref="B97:C97"/>
    <mergeCell ref="B31:C31"/>
    <mergeCell ref="B42:C42"/>
    <mergeCell ref="B35:C35"/>
    <mergeCell ref="B39:C39"/>
    <mergeCell ref="B37:C37"/>
    <mergeCell ref="B41:C41"/>
    <mergeCell ref="B36:C36"/>
    <mergeCell ref="B40:C40"/>
    <mergeCell ref="B32:C32"/>
    <mergeCell ref="B34:C34"/>
    <mergeCell ref="B38:C38"/>
    <mergeCell ref="B74:C74"/>
    <mergeCell ref="B71:C71"/>
    <mergeCell ref="B48:C48"/>
    <mergeCell ref="B68:C68"/>
    <mergeCell ref="B80:C80"/>
    <mergeCell ref="B33:C33"/>
    <mergeCell ref="B72:C72"/>
    <mergeCell ref="B75:C75"/>
    <mergeCell ref="B76:C76"/>
    <mergeCell ref="B79:C79"/>
    <mergeCell ref="B64:C64"/>
    <mergeCell ref="B61:C61"/>
    <mergeCell ref="B55:C55"/>
    <mergeCell ref="B57:C57"/>
    <mergeCell ref="B107:C107"/>
    <mergeCell ref="B62:C62"/>
    <mergeCell ref="B63:C63"/>
    <mergeCell ref="B121:C121"/>
    <mergeCell ref="B73:C73"/>
    <mergeCell ref="B89:C89"/>
    <mergeCell ref="B83:C83"/>
    <mergeCell ref="B78:C78"/>
    <mergeCell ref="B108:C108"/>
    <mergeCell ref="B109:C109"/>
    <mergeCell ref="B110:C110"/>
    <mergeCell ref="B111:C111"/>
    <mergeCell ref="B98:C98"/>
    <mergeCell ref="B101:C101"/>
    <mergeCell ref="B129:C129"/>
    <mergeCell ref="B128:C128"/>
    <mergeCell ref="B122:C122"/>
    <mergeCell ref="B114:C114"/>
    <mergeCell ref="B112:C112"/>
    <mergeCell ref="B113:C113"/>
    <mergeCell ref="B127:C127"/>
    <mergeCell ref="B142:C142"/>
    <mergeCell ref="B136:C136"/>
    <mergeCell ref="B143:C143"/>
    <mergeCell ref="B141:C141"/>
    <mergeCell ref="B138:C138"/>
    <mergeCell ref="B139:C139"/>
    <mergeCell ref="B134:C134"/>
    <mergeCell ref="B135:C135"/>
    <mergeCell ref="B158:C158"/>
    <mergeCell ref="B157:C157"/>
    <mergeCell ref="B153:C153"/>
    <mergeCell ref="B144:C144"/>
    <mergeCell ref="B124:C124"/>
    <mergeCell ref="B148:C148"/>
    <mergeCell ref="B147:C147"/>
    <mergeCell ref="B137:C137"/>
    <mergeCell ref="B126:C126"/>
    <mergeCell ref="B125:C125"/>
    <mergeCell ref="B177:C177"/>
    <mergeCell ref="C221:D221"/>
    <mergeCell ref="B170:C170"/>
    <mergeCell ref="B172:C172"/>
    <mergeCell ref="B179:C179"/>
    <mergeCell ref="B131:C131"/>
    <mergeCell ref="B159:C159"/>
    <mergeCell ref="B149:C149"/>
    <mergeCell ref="B150:C150"/>
    <mergeCell ref="B151:C151"/>
    <mergeCell ref="B119:C119"/>
    <mergeCell ref="B116:C116"/>
    <mergeCell ref="B117:C117"/>
    <mergeCell ref="D233:E233"/>
    <mergeCell ref="B156:C156"/>
    <mergeCell ref="B152:C152"/>
    <mergeCell ref="B155:C155"/>
    <mergeCell ref="B165:C165"/>
    <mergeCell ref="B161:C161"/>
    <mergeCell ref="B163:C163"/>
    <mergeCell ref="B44:C44"/>
    <mergeCell ref="B43:C43"/>
    <mergeCell ref="B46:C46"/>
    <mergeCell ref="B52:C52"/>
    <mergeCell ref="B70:C70"/>
    <mergeCell ref="B66:C66"/>
    <mergeCell ref="B47:C47"/>
    <mergeCell ref="B65:C65"/>
    <mergeCell ref="B49:C49"/>
    <mergeCell ref="C1:E1"/>
    <mergeCell ref="C219:D219"/>
    <mergeCell ref="C224:D224"/>
    <mergeCell ref="B105:C105"/>
    <mergeCell ref="B102:C102"/>
    <mergeCell ref="B100:C100"/>
    <mergeCell ref="B99:C99"/>
    <mergeCell ref="B106:C106"/>
    <mergeCell ref="B104:C104"/>
    <mergeCell ref="B103:C103"/>
    <mergeCell ref="B168:C168"/>
    <mergeCell ref="B169:C169"/>
    <mergeCell ref="B58:C58"/>
    <mergeCell ref="B54:C54"/>
    <mergeCell ref="B60:C60"/>
    <mergeCell ref="B56:C56"/>
    <mergeCell ref="B123:C123"/>
    <mergeCell ref="B118:C118"/>
    <mergeCell ref="B120:C120"/>
    <mergeCell ref="B115:C115"/>
  </mergeCells>
  <printOptions horizontalCentered="1"/>
  <pageMargins left="1.1811023622047245" right="0.5905511811023623" top="0.5905511811023623" bottom="0.5905511811023623" header="0.4330708661417323" footer="0.5118110236220472"/>
  <pageSetup firstPageNumber="1" useFirstPageNumber="1" fitToHeight="5" fitToWidth="1" horizontalDpi="600" verticalDpi="600" orientation="portrait" paperSize="9" scale="81" r:id="rId1"/>
  <headerFooter differentFirst="1">
    <oddHeader>&amp;C&amp;"Times New Roman,звичайний"&amp;9&amp;P&amp;R&amp;"Times New Roman,звичайний"&amp;9Продовження додатка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2022-04-20T06:57:50Z</cp:lastPrinted>
  <dcterms:created xsi:type="dcterms:W3CDTF">2012-04-12T06:43:31Z</dcterms:created>
  <dcterms:modified xsi:type="dcterms:W3CDTF">2022-04-20T07:06:11Z</dcterms:modified>
  <cp:category/>
  <cp:version/>
  <cp:contentType/>
  <cp:contentStatus/>
</cp:coreProperties>
</file>